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D:\documente de pe desktop\bilanturi 2010-2020\BILANT 2018\tr4 2018\ILEANA\"/>
    </mc:Choice>
  </mc:AlternateContent>
  <xr:revisionPtr revIDLastSave="0" documentId="13_ncr:1_{0B09AF84-2EB9-4C18-8B3F-251774BC6473}" xr6:coauthVersionLast="36" xr6:coauthVersionMax="36" xr10:uidLastSave="{00000000-0000-0000-0000-000000000000}"/>
  <bookViews>
    <workbookView xWindow="14985" yWindow="-135" windowWidth="15900" windowHeight="12855" tabRatio="843" xr2:uid="{00000000-000D-0000-FFFF-FFFF00000000}"/>
  </bookViews>
  <sheets>
    <sheet name="dj" sheetId="7" r:id="rId1"/>
  </sheets>
  <externalReferences>
    <externalReference r:id="rId2"/>
    <externalReference r:id="rId3"/>
  </externalReferences>
  <definedNames>
    <definedName name="_xlnm.Print_Titles" localSheetId="0">dj!$7:$7</definedName>
  </definedNames>
  <calcPr calcId="191029"/>
</workbook>
</file>

<file path=xl/calcChain.xml><?xml version="1.0" encoding="utf-8"?>
<calcChain xmlns="http://schemas.openxmlformats.org/spreadsheetml/2006/main">
  <c r="K43" i="7" l="1"/>
  <c r="H205" i="7" l="1"/>
  <c r="H204" i="7" s="1"/>
  <c r="H203" i="7"/>
  <c r="H201" i="7"/>
  <c r="H200" i="7"/>
  <c r="H180" i="7"/>
  <c r="H179" i="7" s="1"/>
  <c r="H178" i="7"/>
  <c r="H177" i="7"/>
  <c r="H176" i="7"/>
  <c r="H175" i="7" s="1"/>
  <c r="H152" i="7"/>
  <c r="H151" i="7"/>
  <c r="H150" i="7"/>
  <c r="H149" i="7"/>
  <c r="H148" i="7"/>
  <c r="H144" i="7"/>
  <c r="H143" i="7" s="1"/>
  <c r="H142" i="7"/>
  <c r="H141" i="7"/>
  <c r="H140" i="7"/>
  <c r="H138" i="7"/>
  <c r="H137" i="7"/>
  <c r="H135" i="7"/>
  <c r="H134" i="7"/>
  <c r="H133" i="7"/>
  <c r="H131" i="7"/>
  <c r="H130" i="7"/>
  <c r="H129" i="7"/>
  <c r="H127" i="7"/>
  <c r="H126" i="7"/>
  <c r="H125" i="7"/>
  <c r="H124" i="7"/>
  <c r="H122" i="7"/>
  <c r="H121" i="7"/>
  <c r="H120" i="7"/>
  <c r="H118" i="7"/>
  <c r="H117" i="7"/>
  <c r="H116" i="7"/>
  <c r="H113" i="7"/>
  <c r="H112" i="7"/>
  <c r="H111" i="7"/>
  <c r="H110" i="7"/>
  <c r="H109" i="7"/>
  <c r="H107" i="7"/>
  <c r="H106" i="7"/>
  <c r="H105" i="7"/>
  <c r="H104" i="7"/>
  <c r="H102" i="7"/>
  <c r="H101" i="7"/>
  <c r="H100" i="7"/>
  <c r="H98" i="7"/>
  <c r="H97" i="7"/>
  <c r="H96" i="7"/>
  <c r="H85" i="7"/>
  <c r="H84" i="7" s="1"/>
  <c r="H83" i="7"/>
  <c r="H82" i="7"/>
  <c r="H78" i="7"/>
  <c r="H77" i="7"/>
  <c r="H76" i="7"/>
  <c r="H74" i="7"/>
  <c r="H73" i="7"/>
  <c r="H70" i="7"/>
  <c r="H69" i="7"/>
  <c r="H68" i="7"/>
  <c r="H67" i="7"/>
  <c r="H66" i="7"/>
  <c r="H65" i="7"/>
  <c r="H63" i="7"/>
  <c r="H62" i="7"/>
  <c r="H61" i="7"/>
  <c r="H60" i="7"/>
  <c r="H59" i="7"/>
  <c r="H58" i="7"/>
  <c r="H56" i="7"/>
  <c r="H55" i="7"/>
  <c r="H54" i="7"/>
  <c r="H52" i="7"/>
  <c r="H51" i="7" s="1"/>
  <c r="H50" i="7"/>
  <c r="H49" i="7"/>
  <c r="H48" i="7"/>
  <c r="H47" i="7"/>
  <c r="H46" i="7"/>
  <c r="H45" i="7"/>
  <c r="H44" i="7"/>
  <c r="H43" i="7"/>
  <c r="H42" i="7"/>
  <c r="H41" i="7"/>
  <c r="H40" i="7"/>
  <c r="H36" i="7"/>
  <c r="H35" i="7"/>
  <c r="H34" i="7"/>
  <c r="H33" i="7"/>
  <c r="H32" i="7"/>
  <c r="H31" i="7"/>
  <c r="H29" i="7"/>
  <c r="H28" i="7"/>
  <c r="H27" i="7"/>
  <c r="H26" i="7"/>
  <c r="H24" i="7"/>
  <c r="H22" i="7"/>
  <c r="H21" i="7"/>
  <c r="H20" i="7"/>
  <c r="H19" i="7"/>
  <c r="H18" i="7"/>
  <c r="H17" i="7"/>
  <c r="H16" i="7"/>
  <c r="H15" i="7"/>
  <c r="H14" i="7"/>
  <c r="H183" i="7"/>
  <c r="H182" i="7" s="1"/>
  <c r="H181" i="7" s="1"/>
  <c r="H155" i="7"/>
  <c r="H154" i="7" s="1"/>
  <c r="H153" i="7" s="1"/>
  <c r="H91" i="7"/>
  <c r="H87" i="7"/>
  <c r="H75" i="7" l="1"/>
  <c r="H202" i="7"/>
  <c r="H25" i="7"/>
  <c r="H53" i="7"/>
  <c r="H99" i="7"/>
  <c r="H119" i="7"/>
  <c r="H136" i="7"/>
  <c r="H39" i="7"/>
  <c r="H64" i="7"/>
  <c r="H108" i="7"/>
  <c r="H128" i="7"/>
  <c r="H13" i="7"/>
  <c r="H30" i="7"/>
  <c r="H57" i="7"/>
  <c r="H72" i="7"/>
  <c r="H71" i="7" s="1"/>
  <c r="H80" i="7"/>
  <c r="H79" i="7" s="1"/>
  <c r="H95" i="7"/>
  <c r="H103" i="7"/>
  <c r="H115" i="7"/>
  <c r="H123" i="7"/>
  <c r="H132" i="7"/>
  <c r="H139" i="7"/>
  <c r="H147" i="7"/>
  <c r="H146" i="7" s="1"/>
  <c r="H199" i="7"/>
  <c r="H198" i="7" s="1"/>
  <c r="H209" i="7"/>
  <c r="H208" i="7" s="1"/>
  <c r="H174" i="7"/>
  <c r="H196" i="7" l="1"/>
  <c r="H173" i="7"/>
  <c r="H172" i="7" s="1"/>
  <c r="H145" i="7"/>
  <c r="H197" i="7"/>
  <c r="H12" i="7"/>
  <c r="H114" i="7"/>
  <c r="H38" i="7"/>
  <c r="H86" i="7"/>
  <c r="H191" i="7"/>
  <c r="H190" i="7" s="1"/>
  <c r="H189" i="7" s="1"/>
  <c r="H11" i="7" l="1"/>
  <c r="H10" i="7" s="1"/>
  <c r="H165" i="7" s="1"/>
  <c r="H163" i="7" s="1"/>
  <c r="H162" i="7" s="1"/>
  <c r="F205" i="7" l="1"/>
  <c r="F204" i="7" s="1"/>
  <c r="F203" i="7"/>
  <c r="F209" i="7" s="1"/>
  <c r="F208" i="7" s="1"/>
  <c r="F201" i="7"/>
  <c r="F200" i="7"/>
  <c r="F180" i="7"/>
  <c r="F179" i="7" s="1"/>
  <c r="F178" i="7"/>
  <c r="F177" i="7"/>
  <c r="F176" i="7"/>
  <c r="F175" i="7" s="1"/>
  <c r="F152" i="7"/>
  <c r="F151" i="7"/>
  <c r="F150" i="7"/>
  <c r="F149" i="7"/>
  <c r="F148" i="7"/>
  <c r="F144" i="7"/>
  <c r="F143" i="7" s="1"/>
  <c r="F142" i="7"/>
  <c r="F141" i="7"/>
  <c r="F140" i="7"/>
  <c r="F70" i="7"/>
  <c r="F69" i="7"/>
  <c r="F68" i="7"/>
  <c r="F67" i="7"/>
  <c r="F66" i="7"/>
  <c r="F65" i="7"/>
  <c r="F63" i="7"/>
  <c r="F62" i="7"/>
  <c r="F61" i="7"/>
  <c r="F60" i="7"/>
  <c r="F59" i="7"/>
  <c r="F58" i="7"/>
  <c r="F56" i="7"/>
  <c r="F55" i="7"/>
  <c r="F54" i="7"/>
  <c r="F52" i="7"/>
  <c r="F51" i="7" s="1"/>
  <c r="F50" i="7"/>
  <c r="F49" i="7"/>
  <c r="F48" i="7"/>
  <c r="F47" i="7"/>
  <c r="F46" i="7"/>
  <c r="F45" i="7"/>
  <c r="F44" i="7"/>
  <c r="F43" i="7"/>
  <c r="F42" i="7"/>
  <c r="F41" i="7"/>
  <c r="F40" i="7"/>
  <c r="F36" i="7"/>
  <c r="F35" i="7"/>
  <c r="F34" i="7"/>
  <c r="F33" i="7"/>
  <c r="F32" i="7"/>
  <c r="F31" i="7"/>
  <c r="F29" i="7"/>
  <c r="F28" i="7"/>
  <c r="F27" i="7"/>
  <c r="F26" i="7"/>
  <c r="F24" i="7"/>
  <c r="F22" i="7"/>
  <c r="F21" i="7"/>
  <c r="F20" i="7"/>
  <c r="F19" i="7"/>
  <c r="F18" i="7"/>
  <c r="F17" i="7"/>
  <c r="F16" i="7"/>
  <c r="F15" i="7"/>
  <c r="F14" i="7"/>
  <c r="F183" i="7"/>
  <c r="F182" i="7" s="1"/>
  <c r="F181" i="7" s="1"/>
  <c r="F155" i="7"/>
  <c r="F154" i="7" s="1"/>
  <c r="F153" i="7" s="1"/>
  <c r="F136" i="7"/>
  <c r="F132" i="7"/>
  <c r="F128" i="7"/>
  <c r="F123" i="7"/>
  <c r="F119" i="7"/>
  <c r="F115" i="7"/>
  <c r="F114" i="7"/>
  <c r="F108" i="7"/>
  <c r="F103" i="7"/>
  <c r="F99" i="7"/>
  <c r="F95" i="7"/>
  <c r="F91" i="7"/>
  <c r="F87" i="7"/>
  <c r="F86" i="7" s="1"/>
  <c r="F84" i="7"/>
  <c r="F80" i="7"/>
  <c r="F79" i="7" s="1"/>
  <c r="F75" i="7"/>
  <c r="F72" i="7"/>
  <c r="F71" i="7" l="1"/>
  <c r="F30" i="7"/>
  <c r="F13" i="7"/>
  <c r="F25" i="7"/>
  <c r="F39" i="7"/>
  <c r="F53" i="7"/>
  <c r="F57" i="7"/>
  <c r="F64" i="7"/>
  <c r="F139" i="7"/>
  <c r="F147" i="7"/>
  <c r="F146" i="7" s="1"/>
  <c r="F145" i="7" s="1"/>
  <c r="F199" i="7"/>
  <c r="F198" i="7" s="1"/>
  <c r="F174" i="7"/>
  <c r="F173" i="7" s="1"/>
  <c r="F172" i="7" s="1"/>
  <c r="F191" i="7" s="1"/>
  <c r="F190" i="7" s="1"/>
  <c r="F202" i="7"/>
  <c r="F196" i="7" l="1"/>
  <c r="F38" i="7"/>
  <c r="F12" i="7"/>
  <c r="F197" i="7"/>
  <c r="F11" i="7" l="1"/>
  <c r="F10" i="7" s="1"/>
  <c r="F165" i="7" s="1"/>
  <c r="F163" i="7" s="1"/>
  <c r="F162" i="7" s="1"/>
  <c r="G205" i="7"/>
  <c r="G204" i="7" s="1"/>
  <c r="G203" i="7"/>
  <c r="G201" i="7"/>
  <c r="G200" i="7"/>
  <c r="G180" i="7"/>
  <c r="G179" i="7" s="1"/>
  <c r="G178" i="7"/>
  <c r="G177" i="7"/>
  <c r="G176" i="7"/>
  <c r="G175" i="7" s="1"/>
  <c r="G152" i="7"/>
  <c r="G151" i="7"/>
  <c r="G150" i="7"/>
  <c r="G149" i="7"/>
  <c r="G148" i="7"/>
  <c r="G144" i="7"/>
  <c r="G143" i="7" s="1"/>
  <c r="G142" i="7"/>
  <c r="G141" i="7"/>
  <c r="G140" i="7"/>
  <c r="G138" i="7"/>
  <c r="G137" i="7"/>
  <c r="G135" i="7"/>
  <c r="G134" i="7"/>
  <c r="G133" i="7"/>
  <c r="G131" i="7"/>
  <c r="G130" i="7"/>
  <c r="G129" i="7"/>
  <c r="G126" i="7"/>
  <c r="G125" i="7"/>
  <c r="G124" i="7"/>
  <c r="G122" i="7"/>
  <c r="G121" i="7"/>
  <c r="G120" i="7"/>
  <c r="G113" i="7"/>
  <c r="G112" i="7"/>
  <c r="G111" i="7"/>
  <c r="G110" i="7"/>
  <c r="G109" i="7"/>
  <c r="G107" i="7"/>
  <c r="G106" i="7"/>
  <c r="G105" i="7"/>
  <c r="G104" i="7"/>
  <c r="G102" i="7"/>
  <c r="G101" i="7"/>
  <c r="G100" i="7"/>
  <c r="G98" i="7"/>
  <c r="G97" i="7"/>
  <c r="G96" i="7"/>
  <c r="G85" i="7"/>
  <c r="G84" i="7" s="1"/>
  <c r="G83" i="7"/>
  <c r="G82" i="7"/>
  <c r="G78" i="7"/>
  <c r="G77" i="7"/>
  <c r="G76" i="7"/>
  <c r="G74" i="7"/>
  <c r="G73" i="7"/>
  <c r="G70" i="7"/>
  <c r="G69" i="7"/>
  <c r="G68" i="7"/>
  <c r="G67" i="7"/>
  <c r="G66" i="7"/>
  <c r="G65" i="7"/>
  <c r="G63" i="7"/>
  <c r="G62" i="7"/>
  <c r="G61" i="7"/>
  <c r="G60" i="7"/>
  <c r="G59" i="7"/>
  <c r="G58" i="7"/>
  <c r="G56" i="7"/>
  <c r="G55" i="7"/>
  <c r="G54" i="7"/>
  <c r="G52" i="7"/>
  <c r="G51" i="7" s="1"/>
  <c r="G50" i="7"/>
  <c r="G49" i="7"/>
  <c r="G48" i="7"/>
  <c r="G47" i="7"/>
  <c r="G46" i="7"/>
  <c r="G45" i="7"/>
  <c r="G44" i="7"/>
  <c r="G43" i="7"/>
  <c r="G42" i="7"/>
  <c r="G41" i="7"/>
  <c r="G40" i="7"/>
  <c r="G36" i="7"/>
  <c r="G35" i="7"/>
  <c r="G34" i="7"/>
  <c r="G33" i="7"/>
  <c r="G32" i="7"/>
  <c r="G31" i="7"/>
  <c r="G29" i="7"/>
  <c r="G28" i="7"/>
  <c r="G27" i="7"/>
  <c r="G26" i="7"/>
  <c r="G24" i="7"/>
  <c r="G22" i="7"/>
  <c r="G21" i="7"/>
  <c r="G20" i="7"/>
  <c r="G19" i="7"/>
  <c r="G18" i="7"/>
  <c r="G17" i="7"/>
  <c r="G16" i="7"/>
  <c r="G15" i="7"/>
  <c r="G14" i="7"/>
  <c r="G183" i="7"/>
  <c r="G182" i="7"/>
  <c r="G181" i="7" s="1"/>
  <c r="G155" i="7"/>
  <c r="G154" i="7" s="1"/>
  <c r="G153" i="7" s="1"/>
  <c r="G115" i="7"/>
  <c r="G91" i="7"/>
  <c r="G87" i="7"/>
  <c r="I179" i="7"/>
  <c r="J179" i="7"/>
  <c r="K179" i="7"/>
  <c r="M179" i="7"/>
  <c r="E205" i="7"/>
  <c r="E204" i="7" s="1"/>
  <c r="E203" i="7"/>
  <c r="E201" i="7"/>
  <c r="E200" i="7"/>
  <c r="E180" i="7"/>
  <c r="E179" i="7" s="1"/>
  <c r="E178" i="7"/>
  <c r="E177" i="7"/>
  <c r="E176" i="7"/>
  <c r="E175" i="7" s="1"/>
  <c r="E152" i="7"/>
  <c r="E151" i="7"/>
  <c r="E150" i="7"/>
  <c r="E149" i="7"/>
  <c r="E148" i="7"/>
  <c r="E144" i="7"/>
  <c r="E143" i="7" s="1"/>
  <c r="E142" i="7"/>
  <c r="E141" i="7"/>
  <c r="E140" i="7"/>
  <c r="E138" i="7"/>
  <c r="E137" i="7"/>
  <c r="E135" i="7"/>
  <c r="E134" i="7"/>
  <c r="E133" i="7"/>
  <c r="E131" i="7"/>
  <c r="E130" i="7"/>
  <c r="E129" i="7"/>
  <c r="E126" i="7"/>
  <c r="E125" i="7"/>
  <c r="E124" i="7"/>
  <c r="E122" i="7"/>
  <c r="E121" i="7"/>
  <c r="E120" i="7"/>
  <c r="E113" i="7"/>
  <c r="E112" i="7"/>
  <c r="E111" i="7"/>
  <c r="E110" i="7"/>
  <c r="E109" i="7"/>
  <c r="E107" i="7"/>
  <c r="E106" i="7"/>
  <c r="E105" i="7"/>
  <c r="E104" i="7"/>
  <c r="E102" i="7"/>
  <c r="E101" i="7"/>
  <c r="E100" i="7"/>
  <c r="E98" i="7"/>
  <c r="E97" i="7"/>
  <c r="E96" i="7"/>
  <c r="E85" i="7"/>
  <c r="E84" i="7" s="1"/>
  <c r="E83" i="7"/>
  <c r="E82" i="7"/>
  <c r="E78" i="7"/>
  <c r="E77" i="7"/>
  <c r="E76" i="7"/>
  <c r="E74" i="7"/>
  <c r="E73" i="7"/>
  <c r="E70" i="7"/>
  <c r="E69" i="7"/>
  <c r="E68" i="7"/>
  <c r="E67" i="7"/>
  <c r="E66" i="7"/>
  <c r="E65" i="7"/>
  <c r="E63" i="7"/>
  <c r="E62" i="7"/>
  <c r="E61" i="7"/>
  <c r="E60" i="7"/>
  <c r="E59" i="7"/>
  <c r="E58" i="7"/>
  <c r="E56" i="7"/>
  <c r="E55" i="7"/>
  <c r="E54" i="7"/>
  <c r="E52" i="7"/>
  <c r="E51" i="7" s="1"/>
  <c r="E50" i="7"/>
  <c r="E49" i="7"/>
  <c r="E48" i="7"/>
  <c r="E47" i="7"/>
  <c r="E46" i="7"/>
  <c r="E45" i="7"/>
  <c r="E44" i="7"/>
  <c r="E43" i="7"/>
  <c r="E42" i="7"/>
  <c r="E41" i="7"/>
  <c r="E40" i="7"/>
  <c r="E36" i="7"/>
  <c r="E35" i="7"/>
  <c r="E34" i="7"/>
  <c r="E33" i="7"/>
  <c r="E32" i="7"/>
  <c r="E31" i="7"/>
  <c r="E29" i="7"/>
  <c r="E28" i="7"/>
  <c r="E27" i="7"/>
  <c r="E26" i="7"/>
  <c r="E24" i="7"/>
  <c r="E22" i="7"/>
  <c r="E21" i="7"/>
  <c r="E20" i="7"/>
  <c r="E19" i="7"/>
  <c r="E18" i="7"/>
  <c r="E17" i="7"/>
  <c r="E16" i="7"/>
  <c r="E15" i="7"/>
  <c r="E14" i="7"/>
  <c r="E183" i="7"/>
  <c r="E182" i="7" s="1"/>
  <c r="E181" i="7" s="1"/>
  <c r="E155" i="7"/>
  <c r="E154" i="7" s="1"/>
  <c r="E153" i="7" s="1"/>
  <c r="E115" i="7"/>
  <c r="E91" i="7"/>
  <c r="E87" i="7"/>
  <c r="G80" i="7" l="1"/>
  <c r="G79" i="7" s="1"/>
  <c r="G139" i="7"/>
  <c r="G147" i="7"/>
  <c r="G146" i="7" s="1"/>
  <c r="G199" i="7"/>
  <c r="G198" i="7" s="1"/>
  <c r="G13" i="7"/>
  <c r="G25" i="7"/>
  <c r="G30" i="7"/>
  <c r="G39" i="7"/>
  <c r="G53" i="7"/>
  <c r="G57" i="7"/>
  <c r="G64" i="7"/>
  <c r="G72" i="7"/>
  <c r="G75" i="7"/>
  <c r="G95" i="7"/>
  <c r="G99" i="7"/>
  <c r="G103" i="7"/>
  <c r="G108" i="7"/>
  <c r="G119" i="7"/>
  <c r="G123" i="7"/>
  <c r="G128" i="7"/>
  <c r="G132" i="7"/>
  <c r="G136" i="7"/>
  <c r="E72" i="7"/>
  <c r="E95" i="7"/>
  <c r="E128" i="7"/>
  <c r="E13" i="7"/>
  <c r="E57" i="7"/>
  <c r="E80" i="7"/>
  <c r="E79" i="7" s="1"/>
  <c r="E103" i="7"/>
  <c r="E119" i="7"/>
  <c r="E136" i="7"/>
  <c r="E25" i="7"/>
  <c r="E30" i="7"/>
  <c r="E39" i="7"/>
  <c r="E53" i="7"/>
  <c r="E64" i="7"/>
  <c r="E75" i="7"/>
  <c r="E99" i="7"/>
  <c r="E108" i="7"/>
  <c r="E123" i="7"/>
  <c r="E132" i="7"/>
  <c r="E139" i="7"/>
  <c r="E147" i="7"/>
  <c r="E146" i="7" s="1"/>
  <c r="E145" i="7" s="1"/>
  <c r="E199" i="7"/>
  <c r="E198" i="7" s="1"/>
  <c r="E202" i="7"/>
  <c r="E174" i="7"/>
  <c r="E173" i="7" s="1"/>
  <c r="E172" i="7" s="1"/>
  <c r="E191" i="7" s="1"/>
  <c r="E190" i="7" s="1"/>
  <c r="G174" i="7"/>
  <c r="G202" i="7"/>
  <c r="G209" i="7"/>
  <c r="G208" i="7" s="1"/>
  <c r="E209" i="7"/>
  <c r="E208" i="7" s="1"/>
  <c r="G145" i="7" l="1"/>
  <c r="G173" i="7"/>
  <c r="G172" i="7" s="1"/>
  <c r="G191" i="7" s="1"/>
  <c r="G190" i="7" s="1"/>
  <c r="G189" i="7" s="1"/>
  <c r="G12" i="7"/>
  <c r="G197" i="7"/>
  <c r="E71" i="7"/>
  <c r="E196" i="7"/>
  <c r="G114" i="7"/>
  <c r="G71" i="7"/>
  <c r="E114" i="7"/>
  <c r="G86" i="7"/>
  <c r="G38" i="7"/>
  <c r="E197" i="7"/>
  <c r="E38" i="7"/>
  <c r="E12" i="7"/>
  <c r="E86" i="7"/>
  <c r="G196" i="7"/>
  <c r="E11" i="7" l="1"/>
  <c r="E10" i="7" s="1"/>
  <c r="E165" i="7" s="1"/>
  <c r="E163" i="7" s="1"/>
  <c r="E162" i="7" s="1"/>
  <c r="G11" i="7"/>
  <c r="G10" i="7" s="1"/>
  <c r="G165" i="7" s="1"/>
  <c r="G163" i="7" s="1"/>
  <c r="G162" i="7" s="1"/>
  <c r="I209" i="7" l="1"/>
  <c r="I208" i="7" s="1"/>
  <c r="J209" i="7"/>
  <c r="J208" i="7" s="1"/>
  <c r="K209" i="7"/>
  <c r="K208" i="7" s="1"/>
  <c r="M209" i="7"/>
  <c r="M208" i="7" s="1"/>
  <c r="I204" i="7"/>
  <c r="J204" i="7"/>
  <c r="K204" i="7"/>
  <c r="M204" i="7"/>
  <c r="I202" i="7"/>
  <c r="J202" i="7"/>
  <c r="K202" i="7"/>
  <c r="M202" i="7"/>
  <c r="I199" i="7"/>
  <c r="I198" i="7" s="1"/>
  <c r="J199" i="7"/>
  <c r="J198" i="7" s="1"/>
  <c r="K199" i="7"/>
  <c r="K198" i="7" s="1"/>
  <c r="M199" i="7"/>
  <c r="M198" i="7" s="1"/>
  <c r="I183" i="7"/>
  <c r="I182" i="7" s="1"/>
  <c r="I181" i="7" s="1"/>
  <c r="J183" i="7"/>
  <c r="J182" i="7" s="1"/>
  <c r="J181" i="7" s="1"/>
  <c r="K183" i="7"/>
  <c r="K182" i="7" s="1"/>
  <c r="K181" i="7" s="1"/>
  <c r="M183" i="7"/>
  <c r="M182" i="7" s="1"/>
  <c r="M181" i="7" s="1"/>
  <c r="I155" i="7"/>
  <c r="I154" i="7" s="1"/>
  <c r="I153" i="7" s="1"/>
  <c r="J155" i="7"/>
  <c r="J154" i="7" s="1"/>
  <c r="J153" i="7" s="1"/>
  <c r="K155" i="7"/>
  <c r="K154" i="7" s="1"/>
  <c r="K153" i="7" s="1"/>
  <c r="M155" i="7"/>
  <c r="M154" i="7" s="1"/>
  <c r="M153" i="7" s="1"/>
  <c r="I147" i="7"/>
  <c r="I146" i="7" s="1"/>
  <c r="I145" i="7" s="1"/>
  <c r="J147" i="7"/>
  <c r="J146" i="7" s="1"/>
  <c r="J145" i="7" s="1"/>
  <c r="K147" i="7"/>
  <c r="K146" i="7" s="1"/>
  <c r="M147" i="7"/>
  <c r="M146" i="7" s="1"/>
  <c r="M145" i="7" s="1"/>
  <c r="I143" i="7"/>
  <c r="J143" i="7"/>
  <c r="K143" i="7"/>
  <c r="M143" i="7"/>
  <c r="I139" i="7"/>
  <c r="J139" i="7"/>
  <c r="K139" i="7"/>
  <c r="M139" i="7"/>
  <c r="I136" i="7"/>
  <c r="J136" i="7"/>
  <c r="K136" i="7"/>
  <c r="M136" i="7"/>
  <c r="I132" i="7"/>
  <c r="J132" i="7"/>
  <c r="K132" i="7"/>
  <c r="M132" i="7"/>
  <c r="I128" i="7"/>
  <c r="J128" i="7"/>
  <c r="K128" i="7"/>
  <c r="M128" i="7"/>
  <c r="I123" i="7"/>
  <c r="J123" i="7"/>
  <c r="K123" i="7"/>
  <c r="M123" i="7"/>
  <c r="I119" i="7"/>
  <c r="J119" i="7"/>
  <c r="K119" i="7"/>
  <c r="M119" i="7"/>
  <c r="I115" i="7"/>
  <c r="J115" i="7"/>
  <c r="J114" i="7" s="1"/>
  <c r="K115" i="7"/>
  <c r="M115" i="7"/>
  <c r="I108" i="7"/>
  <c r="J108" i="7"/>
  <c r="K108" i="7"/>
  <c r="M108" i="7"/>
  <c r="I103" i="7"/>
  <c r="J103" i="7"/>
  <c r="K103" i="7"/>
  <c r="M103" i="7"/>
  <c r="I99" i="7"/>
  <c r="J99" i="7"/>
  <c r="K99" i="7"/>
  <c r="M99" i="7"/>
  <c r="I95" i="7"/>
  <c r="J95" i="7"/>
  <c r="K95" i="7"/>
  <c r="M95" i="7"/>
  <c r="I91" i="7"/>
  <c r="J91" i="7"/>
  <c r="K91" i="7"/>
  <c r="M91" i="7"/>
  <c r="I87" i="7"/>
  <c r="J87" i="7"/>
  <c r="K87" i="7"/>
  <c r="M87" i="7"/>
  <c r="I84" i="7"/>
  <c r="J84" i="7"/>
  <c r="K84" i="7"/>
  <c r="M84" i="7"/>
  <c r="I80" i="7"/>
  <c r="I79" i="7" s="1"/>
  <c r="J80" i="7"/>
  <c r="J79" i="7" s="1"/>
  <c r="K80" i="7"/>
  <c r="K79" i="7" s="1"/>
  <c r="M80" i="7"/>
  <c r="M79" i="7" s="1"/>
  <c r="I75" i="7"/>
  <c r="J75" i="7"/>
  <c r="K75" i="7"/>
  <c r="M75" i="7"/>
  <c r="I72" i="7"/>
  <c r="J72" i="7"/>
  <c r="J71" i="7" s="1"/>
  <c r="K72" i="7"/>
  <c r="M72" i="7"/>
  <c r="I64" i="7"/>
  <c r="J64" i="7"/>
  <c r="K64" i="7"/>
  <c r="M64" i="7"/>
  <c r="I57" i="7"/>
  <c r="J57" i="7"/>
  <c r="K57" i="7"/>
  <c r="M57" i="7"/>
  <c r="I53" i="7"/>
  <c r="J53" i="7"/>
  <c r="K53" i="7"/>
  <c r="M53" i="7"/>
  <c r="I51" i="7"/>
  <c r="J51" i="7"/>
  <c r="K51" i="7"/>
  <c r="M51" i="7"/>
  <c r="I39" i="7"/>
  <c r="J39" i="7"/>
  <c r="K39" i="7"/>
  <c r="M39" i="7"/>
  <c r="I30" i="7"/>
  <c r="J30" i="7"/>
  <c r="K30" i="7"/>
  <c r="M30" i="7"/>
  <c r="I25" i="7"/>
  <c r="J25" i="7"/>
  <c r="K25" i="7"/>
  <c r="M25" i="7"/>
  <c r="I71" i="7" l="1"/>
  <c r="M86" i="7"/>
  <c r="K86" i="7"/>
  <c r="J86" i="7"/>
  <c r="M71" i="7"/>
  <c r="I86" i="7"/>
  <c r="K71" i="7"/>
  <c r="K145" i="7"/>
  <c r="M196" i="7"/>
  <c r="M197" i="7"/>
  <c r="K196" i="7"/>
  <c r="K197" i="7"/>
  <c r="I196" i="7"/>
  <c r="I197" i="7"/>
  <c r="J196" i="7"/>
  <c r="J197" i="7"/>
  <c r="M114" i="7"/>
  <c r="K114" i="7"/>
  <c r="I114" i="7"/>
  <c r="M38" i="7"/>
  <c r="K38" i="7"/>
  <c r="I38" i="7"/>
  <c r="J38" i="7"/>
  <c r="L159" i="7" l="1"/>
  <c r="L158" i="7"/>
  <c r="L157" i="7"/>
  <c r="L152" i="7"/>
  <c r="L151" i="7"/>
  <c r="L150" i="7"/>
  <c r="L149" i="7"/>
  <c r="L148" i="7"/>
  <c r="L144" i="7"/>
  <c r="L143" i="7" s="1"/>
  <c r="L142" i="7"/>
  <c r="L141" i="7"/>
  <c r="L140" i="7"/>
  <c r="L138" i="7"/>
  <c r="L137" i="7"/>
  <c r="L136" i="7" s="1"/>
  <c r="L135" i="7"/>
  <c r="L134" i="7"/>
  <c r="L133" i="7"/>
  <c r="L131" i="7"/>
  <c r="L130" i="7"/>
  <c r="L129" i="7"/>
  <c r="L127" i="7"/>
  <c r="L126" i="7"/>
  <c r="L125" i="7"/>
  <c r="L124" i="7"/>
  <c r="L123" i="7" s="1"/>
  <c r="L122" i="7"/>
  <c r="L121" i="7"/>
  <c r="L120" i="7"/>
  <c r="L118" i="7"/>
  <c r="L117" i="7"/>
  <c r="L116" i="7"/>
  <c r="L115" i="7" s="1"/>
  <c r="L113" i="7"/>
  <c r="L112" i="7"/>
  <c r="L111" i="7"/>
  <c r="L110" i="7"/>
  <c r="L109" i="7"/>
  <c r="L108" i="7" s="1"/>
  <c r="L107" i="7"/>
  <c r="L106" i="7"/>
  <c r="L105" i="7"/>
  <c r="L104" i="7"/>
  <c r="L102" i="7"/>
  <c r="L101" i="7"/>
  <c r="L100" i="7"/>
  <c r="L98" i="7"/>
  <c r="L97" i="7"/>
  <c r="L96" i="7"/>
  <c r="L94" i="7"/>
  <c r="L93" i="7"/>
  <c r="L92" i="7"/>
  <c r="L90" i="7"/>
  <c r="L89" i="7"/>
  <c r="L88" i="7"/>
  <c r="L85" i="7"/>
  <c r="L84" i="7" s="1"/>
  <c r="L83" i="7"/>
  <c r="L82" i="7"/>
  <c r="L81" i="7"/>
  <c r="L78" i="7"/>
  <c r="L77" i="7"/>
  <c r="L76" i="7"/>
  <c r="L74" i="7"/>
  <c r="L73" i="7"/>
  <c r="L70" i="7"/>
  <c r="L69" i="7"/>
  <c r="L68" i="7"/>
  <c r="L67" i="7"/>
  <c r="L66" i="7"/>
  <c r="L65" i="7"/>
  <c r="L63" i="7"/>
  <c r="L62" i="7"/>
  <c r="L61" i="7"/>
  <c r="L60" i="7"/>
  <c r="L59" i="7"/>
  <c r="L58" i="7"/>
  <c r="L56" i="7"/>
  <c r="L55" i="7"/>
  <c r="L54" i="7"/>
  <c r="L52" i="7"/>
  <c r="L51" i="7" s="1"/>
  <c r="L50" i="7"/>
  <c r="L49" i="7"/>
  <c r="L48" i="7"/>
  <c r="L47" i="7"/>
  <c r="L46" i="7"/>
  <c r="L45" i="7"/>
  <c r="L44" i="7"/>
  <c r="L43" i="7"/>
  <c r="L42" i="7"/>
  <c r="L41" i="7"/>
  <c r="L40" i="7"/>
  <c r="L37" i="7"/>
  <c r="L36" i="7"/>
  <c r="L35" i="7"/>
  <c r="L34" i="7"/>
  <c r="L33" i="7"/>
  <c r="L32" i="7"/>
  <c r="L31" i="7"/>
  <c r="L29" i="7"/>
  <c r="L28" i="7"/>
  <c r="L27" i="7"/>
  <c r="L26" i="7"/>
  <c r="L15" i="7"/>
  <c r="L16" i="7"/>
  <c r="L17" i="7"/>
  <c r="L18" i="7"/>
  <c r="L19" i="7"/>
  <c r="L20" i="7"/>
  <c r="L21" i="7"/>
  <c r="L22" i="7"/>
  <c r="L23" i="7"/>
  <c r="L24" i="7"/>
  <c r="L14" i="7"/>
  <c r="L53" i="7" l="1"/>
  <c r="L75" i="7"/>
  <c r="L80" i="7"/>
  <c r="L103" i="7"/>
  <c r="L128" i="7"/>
  <c r="L147" i="7"/>
  <c r="L146" i="7" s="1"/>
  <c r="L145" i="7" s="1"/>
  <c r="L155" i="7"/>
  <c r="L154" i="7" s="1"/>
  <c r="L153" i="7" s="1"/>
  <c r="L39" i="7"/>
  <c r="L132" i="7"/>
  <c r="L139" i="7"/>
  <c r="L25" i="7"/>
  <c r="L72" i="7"/>
  <c r="L71" i="7" s="1"/>
  <c r="L79" i="7"/>
  <c r="L87" i="7"/>
  <c r="L91" i="7"/>
  <c r="L95" i="7"/>
  <c r="L99" i="7"/>
  <c r="L119" i="7"/>
  <c r="L114" i="7" s="1"/>
  <c r="L64" i="7"/>
  <c r="L57" i="7"/>
  <c r="L30" i="7"/>
  <c r="L180" i="7"/>
  <c r="L179" i="7" s="1"/>
  <c r="L178" i="7"/>
  <c r="L177" i="7"/>
  <c r="L176" i="7"/>
  <c r="M13" i="7"/>
  <c r="K13" i="7"/>
  <c r="K12" i="7" s="1"/>
  <c r="J13" i="7"/>
  <c r="J12" i="7" s="1"/>
  <c r="I13" i="7"/>
  <c r="I12" i="7" s="1"/>
  <c r="L86" i="7" l="1"/>
  <c r="L38" i="7"/>
  <c r="L13" i="7"/>
  <c r="L12" i="7"/>
  <c r="M12" i="7"/>
  <c r="L213" i="7" l="1"/>
  <c r="L212" i="7"/>
  <c r="L211" i="7"/>
  <c r="L210" i="7"/>
  <c r="L205" i="7"/>
  <c r="L204" i="7" s="1"/>
  <c r="L203" i="7"/>
  <c r="L201" i="7"/>
  <c r="L200" i="7"/>
  <c r="L186" i="7"/>
  <c r="L185" i="7"/>
  <c r="L184" i="7"/>
  <c r="L183" i="7" s="1"/>
  <c r="L182" i="7" s="1"/>
  <c r="L181" i="7" s="1"/>
  <c r="M175" i="7"/>
  <c r="K175" i="7"/>
  <c r="J175" i="7"/>
  <c r="I175" i="7"/>
  <c r="L167" i="7"/>
  <c r="L166" i="7"/>
  <c r="L164" i="7"/>
  <c r="L156" i="7"/>
  <c r="L199" i="7" l="1"/>
  <c r="L198" i="7" s="1"/>
  <c r="L209" i="7"/>
  <c r="L208" i="7" s="1"/>
  <c r="L202" i="7"/>
  <c r="K174" i="7"/>
  <c r="K173" i="7" s="1"/>
  <c r="I174" i="7"/>
  <c r="M174" i="7"/>
  <c r="M173" i="7" s="1"/>
  <c r="M172" i="7" s="1"/>
  <c r="J174" i="7"/>
  <c r="L175" i="7"/>
  <c r="L197" i="7" l="1"/>
  <c r="L196" i="7"/>
  <c r="M191" i="7"/>
  <c r="M190" i="7" s="1"/>
  <c r="M189" i="7" s="1"/>
  <c r="K172" i="7"/>
  <c r="J173" i="7"/>
  <c r="I173" i="7"/>
  <c r="I172" i="7" s="1"/>
  <c r="I191" i="7" s="1"/>
  <c r="L174" i="7"/>
  <c r="M11" i="7"/>
  <c r="M10" i="7" s="1"/>
  <c r="K11" i="7"/>
  <c r="I11" i="7"/>
  <c r="J11" i="7"/>
  <c r="M165" i="7" l="1"/>
  <c r="M163" i="7" s="1"/>
  <c r="M162" i="7" s="1"/>
  <c r="K191" i="7"/>
  <c r="J172" i="7"/>
  <c r="L173" i="7"/>
  <c r="L207" i="7"/>
  <c r="K10" i="7"/>
  <c r="I10" i="7"/>
  <c r="I165" i="7" s="1"/>
  <c r="J10" i="7"/>
  <c r="J165" i="7" s="1"/>
  <c r="L11" i="7"/>
  <c r="K165" i="7" l="1"/>
  <c r="K190" i="7"/>
  <c r="J191" i="7"/>
  <c r="J190" i="7" s="1"/>
  <c r="L172" i="7"/>
  <c r="I190" i="7"/>
  <c r="L10" i="7"/>
  <c r="L165" i="7" s="1"/>
  <c r="I163" i="7"/>
  <c r="K163" i="7" l="1"/>
  <c r="K162" i="7" s="1"/>
  <c r="L191" i="7"/>
  <c r="L190" i="7" s="1"/>
  <c r="L189" i="7" s="1"/>
  <c r="K189" i="7"/>
  <c r="L4" i="7"/>
  <c r="I189" i="7"/>
  <c r="J189" i="7"/>
  <c r="I162" i="7"/>
  <c r="J163" i="7"/>
  <c r="J162" i="7" l="1"/>
  <c r="L163" i="7"/>
  <c r="L162" i="7" s="1"/>
  <c r="O25" i="7" l="1"/>
  <c r="O30" i="7"/>
  <c r="O51" i="7"/>
  <c r="O53" i="7"/>
  <c r="O57" i="7"/>
  <c r="O64" i="7"/>
  <c r="O80" i="7"/>
  <c r="O84" i="7"/>
  <c r="O87" i="7"/>
  <c r="O91" i="7"/>
  <c r="O95" i="7"/>
  <c r="O103" i="7"/>
  <c r="O108" i="7"/>
  <c r="O143" i="7"/>
  <c r="O147" i="7"/>
  <c r="O72" i="7" l="1"/>
  <c r="O13" i="7"/>
  <c r="O39" i="7"/>
  <c r="O12" i="7"/>
  <c r="O99" i="7"/>
  <c r="O38" i="7" l="1"/>
  <c r="O79" i="7"/>
  <c r="O146" i="7"/>
  <c r="O71" i="7"/>
  <c r="O11" i="7" l="1"/>
  <c r="O145" i="7"/>
  <c r="O10" i="7" l="1"/>
</calcChain>
</file>

<file path=xl/sharedStrings.xml><?xml version="1.0" encoding="utf-8"?>
<sst xmlns="http://schemas.openxmlformats.org/spreadsheetml/2006/main" count="412" uniqueCount="331">
  <si>
    <t xml:space="preserve">                                                             </t>
  </si>
  <si>
    <t xml:space="preserve">Titlu </t>
  </si>
  <si>
    <t xml:space="preserve">Articol </t>
  </si>
  <si>
    <t>Alineat</t>
  </si>
  <si>
    <t>DENUMIREA INDICATORILOR</t>
  </si>
  <si>
    <t>Cap.61.01  ORDINE PUBLICA SI SIGURANTA NATIONALA</t>
  </si>
  <si>
    <t>TITLUL I CHELTUIELI DE PERSONAL</t>
  </si>
  <si>
    <t xml:space="preserve">10.01.01 </t>
  </si>
  <si>
    <t>Indemnizatii de delegare</t>
  </si>
  <si>
    <t>Indemnizatii de detasare</t>
  </si>
  <si>
    <t xml:space="preserve">10.01.30 </t>
  </si>
  <si>
    <t>Cheltuieli salariale in natura</t>
  </si>
  <si>
    <t xml:space="preserve">10.03.01 </t>
  </si>
  <si>
    <t>Contributii de asigurări de somaj</t>
  </si>
  <si>
    <t>Contributii de asigurari sociale de sanatate</t>
  </si>
  <si>
    <t>TITLUL II BUNURI SI SERVICII</t>
  </si>
  <si>
    <t>Bunuri si servicii</t>
  </si>
  <si>
    <t xml:space="preserve">20.01.01 </t>
  </si>
  <si>
    <t>Posta, telecomunicatii, radio, tv, internet</t>
  </si>
  <si>
    <t>Materiale si prestari de servicii cu caracter functional</t>
  </si>
  <si>
    <t>Reparatii curente</t>
  </si>
  <si>
    <t>Medicamente si materiale sanitare</t>
  </si>
  <si>
    <t xml:space="preserve">20.04.01 </t>
  </si>
  <si>
    <t>Medicamente</t>
  </si>
  <si>
    <t>Bunuri de natura obiectelor de inventar</t>
  </si>
  <si>
    <t xml:space="preserve">20.05.01 </t>
  </si>
  <si>
    <t>Deplasari, detasari, transferari</t>
  </si>
  <si>
    <t xml:space="preserve">20.06.01 </t>
  </si>
  <si>
    <t xml:space="preserve">20.06.02 </t>
  </si>
  <si>
    <t xml:space="preserve">20.11 </t>
  </si>
  <si>
    <t xml:space="preserve">20.12 </t>
  </si>
  <si>
    <t>Alte cheltuieli</t>
  </si>
  <si>
    <t xml:space="preserve">20.30.01 </t>
  </si>
  <si>
    <t>Protocol si reprezentare</t>
  </si>
  <si>
    <t>TITLUL VI TRANSFERURI INTRE UNITATI ALE ADMINISTRATIEI PUBLICE</t>
  </si>
  <si>
    <t xml:space="preserve">51.01 </t>
  </si>
  <si>
    <t>Transferuri curente</t>
  </si>
  <si>
    <t xml:space="preserve">51.01.01 </t>
  </si>
  <si>
    <t>Transferuri catre instituţii publice</t>
  </si>
  <si>
    <t>Actiuni de sanatate</t>
  </si>
  <si>
    <t xml:space="preserve">51.02 </t>
  </si>
  <si>
    <t>51.02.12</t>
  </si>
  <si>
    <t>Credite de angajament</t>
  </si>
  <si>
    <t>Angajamente bugetare</t>
  </si>
  <si>
    <t>7=5-6</t>
  </si>
  <si>
    <t>TITLUL VII ALTE TRANSFERURI</t>
  </si>
  <si>
    <t xml:space="preserve">55.01 </t>
  </si>
  <si>
    <t>A. Transferuri interne.</t>
  </si>
  <si>
    <t>Programe PHARE</t>
  </si>
  <si>
    <t xml:space="preserve">55.02 </t>
  </si>
  <si>
    <t>B. Transferuri curente in strainatate (catre organizatii internationale)</t>
  </si>
  <si>
    <t xml:space="preserve">55.02.01 </t>
  </si>
  <si>
    <t>Programe din Fondul Social European (FSE)</t>
  </si>
  <si>
    <t>Cheltuieli aferente programelor cu finanţare rambursabilă</t>
  </si>
  <si>
    <t xml:space="preserve"> 70. CHELTUIELI DE CAPITAL (70=71+72)</t>
  </si>
  <si>
    <t xml:space="preserve">71.01 </t>
  </si>
  <si>
    <t>Active fixe (inclusiv reparatii capitale)</t>
  </si>
  <si>
    <t xml:space="preserve">71.01.01 </t>
  </si>
  <si>
    <t>Maşini, echipamente si mijloace de transport</t>
  </si>
  <si>
    <t xml:space="preserve">71.03 </t>
  </si>
  <si>
    <t>Reparaţii capitale</t>
  </si>
  <si>
    <t>subcapitole</t>
  </si>
  <si>
    <t>61.01</t>
  </si>
  <si>
    <t>ORDINE PUBLICA SI SIGURANTA NATIONALA</t>
  </si>
  <si>
    <t>61.01.01</t>
  </si>
  <si>
    <t>Administratie centrala</t>
  </si>
  <si>
    <t>61.01.06</t>
  </si>
  <si>
    <t>Autoritati judecatoresti</t>
  </si>
  <si>
    <t>61.01.07</t>
  </si>
  <si>
    <t>Penitenciare</t>
  </si>
  <si>
    <t xml:space="preserve">   Capitolul 54.01 Alte  servicii publice generale</t>
  </si>
  <si>
    <t xml:space="preserve">01. CHELTUIELI CURENTE </t>
  </si>
  <si>
    <t>54.01</t>
  </si>
  <si>
    <t>ALTE SERVICII PUBLICE GENERALE</t>
  </si>
  <si>
    <t>54.01.50</t>
  </si>
  <si>
    <t>Alte servicii publice generale</t>
  </si>
  <si>
    <t>Capitolul 68.01 Asigurari si asistenta sociala</t>
  </si>
  <si>
    <t>TITLUL VI TRANSFERURI ÎNTRE UNITĂŢI ALE ADMINISTRAŢIEI PUBLICE</t>
  </si>
  <si>
    <t>Transferuri către instituţii publice</t>
  </si>
  <si>
    <t>51.01.26</t>
  </si>
  <si>
    <t>Transferuri privind contribuţia de asigurări de sănătate</t>
  </si>
  <si>
    <t>TITLUL VIII ASISTENTA SOCIALA</t>
  </si>
  <si>
    <t>Asigurari sociale</t>
  </si>
  <si>
    <t>Ajutoare Sociale</t>
  </si>
  <si>
    <t>Ajutoare sociale in numerar</t>
  </si>
  <si>
    <t>68.01</t>
  </si>
  <si>
    <t>ASIGURARI SI ASISTENTA SOCIALA</t>
  </si>
  <si>
    <t>68.01.03</t>
  </si>
  <si>
    <t>Pensii si ajutoare pentru batranete</t>
  </si>
  <si>
    <t>68.01.06</t>
  </si>
  <si>
    <t>Asistenta sociala pentru familie si copii</t>
  </si>
  <si>
    <t>68.01.08</t>
  </si>
  <si>
    <t>Ajutoare la trecerea in rezerva, retragere sau pensionare</t>
  </si>
  <si>
    <t>51.01</t>
  </si>
  <si>
    <t>51.01.01</t>
  </si>
  <si>
    <t>Angajamente legale</t>
  </si>
  <si>
    <t>Plati efectuate</t>
  </si>
  <si>
    <t>Angajamente legale de platit</t>
  </si>
  <si>
    <t>Cheltuieli efective</t>
  </si>
  <si>
    <t>51.01.03</t>
  </si>
  <si>
    <t>55.01.08</t>
  </si>
  <si>
    <t>Contributii si cotizatii la organisme internationale</t>
  </si>
  <si>
    <t>57.01</t>
  </si>
  <si>
    <t>57.02</t>
  </si>
  <si>
    <t>57.02.01</t>
  </si>
  <si>
    <t>Constructii</t>
  </si>
  <si>
    <t>71.01.02</t>
  </si>
  <si>
    <t>71.01.03</t>
  </si>
  <si>
    <t>Mobilier, aparatura birotica si alte active corporale</t>
  </si>
  <si>
    <t>71.01.30</t>
  </si>
  <si>
    <t>Contributii pentru concedii si indemnizatii</t>
  </si>
  <si>
    <t>10.03.06</t>
  </si>
  <si>
    <t>10.01</t>
  </si>
  <si>
    <t>Salarii de baza</t>
  </si>
  <si>
    <t>10.02</t>
  </si>
  <si>
    <t>10.03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</si>
  <si>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</si>
  <si>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</si>
  <si>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</si>
  <si>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</si>
  <si>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</si>
  <si>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</si>
  <si>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</si>
  <si>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</si>
  <si>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>10.01.13</t>
  </si>
  <si>
    <t>10.01.14</t>
  </si>
  <si>
    <t>10.01.15</t>
  </si>
  <si>
    <t>Alocatii pentru transportul la si de la locul de munca</t>
  </si>
  <si>
    <t>10.01.16</t>
  </si>
  <si>
    <t>Alocatii pentru locuinte</t>
  </si>
  <si>
    <t>Alte drepturi salariale in bani</t>
  </si>
  <si>
    <t>10.02.02</t>
  </si>
  <si>
    <t>Norme de hrana</t>
  </si>
  <si>
    <t>10.02.03</t>
  </si>
  <si>
    <t>Uniforme si echipament obligatoriu</t>
  </si>
  <si>
    <t>10.02.30</t>
  </si>
  <si>
    <t>Alte drepturi salariale in natura</t>
  </si>
  <si>
    <t>Contributii de asigurari sociale de stat</t>
  </si>
  <si>
    <t>10.03.02</t>
  </si>
  <si>
    <t>10.03.03</t>
  </si>
  <si>
    <t>Contributii de asigurari pentru accidente de munca si boli profesionale</t>
  </si>
  <si>
    <t>10.03.04</t>
  </si>
  <si>
    <t>20.01</t>
  </si>
  <si>
    <t>Furnituri de birou</t>
  </si>
  <si>
    <t>Materiale pentru curatenie</t>
  </si>
  <si>
    <t>20.01.02</t>
  </si>
  <si>
    <t>20.01.03</t>
  </si>
  <si>
    <t>Încalzit, Iluminat si forta motrica</t>
  </si>
  <si>
    <t>20.01.04</t>
  </si>
  <si>
    <t>Apa, canal si salubritate</t>
  </si>
  <si>
    <t>20.01.05</t>
  </si>
  <si>
    <t>Carburanti si lubrifianti</t>
  </si>
  <si>
    <t>20.01.06</t>
  </si>
  <si>
    <t>Piese de schimb</t>
  </si>
  <si>
    <t>20.01.07</t>
  </si>
  <si>
    <t>Transport</t>
  </si>
  <si>
    <t>20.01.08</t>
  </si>
  <si>
    <t>20.01.09</t>
  </si>
  <si>
    <t>20.01.30</t>
  </si>
  <si>
    <t>Alte bunuri si servicii pentru întretinere si functionare</t>
  </si>
  <si>
    <t>20.02</t>
  </si>
  <si>
    <t>20.04</t>
  </si>
  <si>
    <t>20.05</t>
  </si>
  <si>
    <t>Uniforme si echipament</t>
  </si>
  <si>
    <t>Lenjerie si accesorii de pat</t>
  </si>
  <si>
    <t>20.05.03</t>
  </si>
  <si>
    <t>20.05.30</t>
  </si>
  <si>
    <t>Alte obiecte de inventar</t>
  </si>
  <si>
    <t>20.06</t>
  </si>
  <si>
    <t>Deplasari interne, detaşări, transferări</t>
  </si>
  <si>
    <t>Deplasari în străinătate</t>
  </si>
  <si>
    <t>Carti, publicatii si materiale documentare</t>
  </si>
  <si>
    <t>Consultanta si expertiza</t>
  </si>
  <si>
    <t>20.13</t>
  </si>
  <si>
    <t>Pregatire profesionala</t>
  </si>
  <si>
    <t>Protectia muncii</t>
  </si>
  <si>
    <t>20.14</t>
  </si>
  <si>
    <t>20.25</t>
  </si>
  <si>
    <t>Cheltuieli judiciare si extrajudiciare derivate din actiuni in reprezentarea intereselor statului, potrivit dispozitiilor legale</t>
  </si>
  <si>
    <t>20.30</t>
  </si>
  <si>
    <t>Reclama si publicitate</t>
  </si>
  <si>
    <t>20.30.02</t>
  </si>
  <si>
    <t>20.30.03</t>
  </si>
  <si>
    <t>Prime de asigurare non-viata</t>
  </si>
  <si>
    <t>20.30.04</t>
  </si>
  <si>
    <t>Chirii</t>
  </si>
  <si>
    <t>20.30.07</t>
  </si>
  <si>
    <t>Fondul Presedintelui/Fondul conducatorului institutiei publice</t>
  </si>
  <si>
    <t>20.30.30</t>
  </si>
  <si>
    <t>Alte cheltuieli cu bunuri si servicii</t>
  </si>
  <si>
    <t>Anexa 7</t>
  </si>
  <si>
    <t xml:space="preserve">CONTUL DE EXECUTIE A BUGETULUI INSTITUTIILOR PUBLICE- Cheltuieli </t>
  </si>
  <si>
    <t>Ajutor public judiciar</t>
  </si>
  <si>
    <t>20.28</t>
  </si>
  <si>
    <t>56.02</t>
  </si>
  <si>
    <t>65.01</t>
  </si>
  <si>
    <t>56.01</t>
  </si>
  <si>
    <t>Programe din Fondul European de Dezvoltare Regionala (FEDR)</t>
  </si>
  <si>
    <t>56.01.01</t>
  </si>
  <si>
    <t>Finantarea nationala</t>
  </si>
  <si>
    <t>56.01.02</t>
  </si>
  <si>
    <t>Finantarea de la Uniunea Europeana</t>
  </si>
  <si>
    <t>56.01.03</t>
  </si>
  <si>
    <t>Cheltuieli neeligibile</t>
  </si>
  <si>
    <t>56.02.02</t>
  </si>
  <si>
    <t>Apratură medicală şi echipamente de  comunicaţii în urgenţă</t>
  </si>
  <si>
    <t>51.02.08</t>
  </si>
  <si>
    <t>56.02.01</t>
  </si>
  <si>
    <t>56.02.03</t>
  </si>
  <si>
    <t>56.15</t>
  </si>
  <si>
    <t>Alte programe comunitare finanţate în perioada 2007-2013</t>
  </si>
  <si>
    <t>56.15.01</t>
  </si>
  <si>
    <t>56.15.02</t>
  </si>
  <si>
    <t>56.15.03</t>
  </si>
  <si>
    <t>61.01.50</t>
  </si>
  <si>
    <t>Alte cheltuieli în domeniul ordinii publice şi siguranţei naţionale</t>
  </si>
  <si>
    <t>01. CHELTUIELI CURENTE  (10+20+56+65)</t>
  </si>
  <si>
    <t>56.16</t>
  </si>
  <si>
    <t>Alte facilităţi şi instrumente postaderare</t>
  </si>
  <si>
    <t xml:space="preserve">Alte active fixe </t>
  </si>
  <si>
    <t>55.01.41</t>
  </si>
  <si>
    <t>Asistenta pentru dezvoltarea alocata in beneficiul statelor partenere</t>
  </si>
  <si>
    <t>56.16.01</t>
  </si>
  <si>
    <t>56.16.02</t>
  </si>
  <si>
    <t>Finantarea externa nerambursabila</t>
  </si>
  <si>
    <t>56.16.03</t>
  </si>
  <si>
    <t>56.25</t>
  </si>
  <si>
    <t>56.25.01</t>
  </si>
  <si>
    <t>56.25.02</t>
  </si>
  <si>
    <t>56.25.03</t>
  </si>
  <si>
    <t>56.18</t>
  </si>
  <si>
    <t xml:space="preserve">Programul Norvegian pentru Crestere Economica si Dezvoltare Durabila </t>
  </si>
  <si>
    <t>56.18.01</t>
  </si>
  <si>
    <t>56.18.02</t>
  </si>
  <si>
    <t>56.18.03</t>
  </si>
  <si>
    <t>56.23</t>
  </si>
  <si>
    <t>Alte cheltuieli ocazionate de implementarea programelor cu finantare din FEN postaderare (cod 56.23.01 la 56.23.03)</t>
  </si>
  <si>
    <t>Programul de cooperare elveţiano-român vizând reducerea disparităţilor economice şi sociale în cadrul Uniunii Europene extinse</t>
  </si>
  <si>
    <t>56.36</t>
  </si>
  <si>
    <t xml:space="preserve">Transferuri reprezentand cofinantarea publica in cadrul Mecanismului Financiar Norvegian pentru promotorii de proiect / beneficiarii institutii publice </t>
  </si>
  <si>
    <t>56.38</t>
  </si>
  <si>
    <t xml:space="preserve">Transferuri reprezentand cofinantarea publica in cadrul Mecanismului Financiar Norvegian pentru promotorii de proiect / beneficiarii altii decat institutii publice </t>
  </si>
  <si>
    <t>68.01.50</t>
  </si>
  <si>
    <t>Alte cheltuieli în domeniul asigurărilor și asistenței sociale</t>
  </si>
  <si>
    <t>51.02.11</t>
  </si>
  <si>
    <t>Transferuri pentru reparatii capitale la spitale</t>
  </si>
  <si>
    <t>Transferuri pentru  investitii la spitale</t>
  </si>
  <si>
    <t>68.01.50.50</t>
  </si>
  <si>
    <t>Alte cheltuieli în domeniul asistenței sociale</t>
  </si>
  <si>
    <t>59.17</t>
  </si>
  <si>
    <t>Despagubiri civile</t>
  </si>
  <si>
    <t>TITLUL XIII ACTIVE NEFINANCIARE (71.01+71.02)</t>
  </si>
  <si>
    <t>TITLUL XII CHELTUIELI AFERENTE PROGRAMELOR CU FINANTARE RAMBURSABILĂ</t>
  </si>
  <si>
    <t>TITLUL XI ALTE CHELTUIELI</t>
  </si>
  <si>
    <t>am modif.</t>
  </si>
  <si>
    <t>59.39</t>
  </si>
  <si>
    <t>Rambursarea sumelor aferente cererilor de îndreptare, de lamurire sau de completare a hotararilor judecatoresti</t>
  </si>
  <si>
    <t>Titlul X PROIECTE CU FINANŢARE DIN FONDURI EXTERNE NERAMBURSABILE FERENTE CADRULUI FINANCIAR 2014-2020</t>
  </si>
  <si>
    <t>58.15</t>
  </si>
  <si>
    <t>Alte programe comunitare finanţate în perioada 2014-2020</t>
  </si>
  <si>
    <t>58.15.01</t>
  </si>
  <si>
    <t>58.15.02</t>
  </si>
  <si>
    <t>58.15.03</t>
  </si>
  <si>
    <t>55.01.18</t>
  </si>
  <si>
    <t>Alte transferuri curente interne</t>
  </si>
  <si>
    <t>58.30</t>
  </si>
  <si>
    <t>Mecanismul pentru Interconectarea Europei</t>
  </si>
  <si>
    <t>58.30.01</t>
  </si>
  <si>
    <t>58.30.02</t>
  </si>
  <si>
    <t>58.30.03</t>
  </si>
  <si>
    <r>
      <t>TITLUL XIX</t>
    </r>
    <r>
      <rPr>
        <b/>
        <sz val="9"/>
        <rFont val="Arial"/>
        <family val="2"/>
      </rPr>
      <t xml:space="preserve"> PLATI EFECTUATE IN ANII PRECEDENTI SI RECUPERATE IN ANUL CURENT (cod 85.01)</t>
    </r>
  </si>
  <si>
    <t>85.01</t>
  </si>
  <si>
    <t>Plati efectuate in anii precedenti si recuperate in anul curent</t>
  </si>
  <si>
    <t>85.01.03</t>
  </si>
  <si>
    <t>85.01.04</t>
  </si>
  <si>
    <t>85.01.05</t>
  </si>
  <si>
    <t xml:space="preserve"> Plăţi efectuate în anii precedenţi  şi recuperate în anul curent  aferente cheltuielilor de capital ale altor instituţii publice - provine din ct.36.32.01 ,,sume provenite din finantarea bugetara a anilor precedenti„</t>
  </si>
  <si>
    <t>Plăţi efectuate în anii precedenţi  şi recuperate în anul curent aferente cheltuielilor curente si operatiunilor financiare ale altor institutii publice - provine din ct.36.32.01 ,,sume provenite din finantarea bugetara a anilor precedenti„</t>
  </si>
  <si>
    <t>Plăți efectuate în anii precedenți și recuperate în anul curent aferente fondurilor externe nerambursabile  - provine din ct.36.32.01 ,,sume provenite din finantarea bugetara a anilor precedenti„</t>
  </si>
  <si>
    <t>Credite bugetare anuale aprobate la finele perioadei de raportare</t>
  </si>
  <si>
    <t>Credite bugetare trimestriale cumulate</t>
  </si>
  <si>
    <t xml:space="preserve"> 20.01.09</t>
  </si>
  <si>
    <t>TOTAL CHELTUIELI (01+70+85)</t>
  </si>
  <si>
    <t>PLATI EFECTUATE IN ANII PRECEDENTI SI RECUPERATE IN ANUL CURENT (cod 85)</t>
  </si>
  <si>
    <t>58.02</t>
  </si>
  <si>
    <t>58.02.01</t>
  </si>
  <si>
    <t>58.02.02</t>
  </si>
  <si>
    <t>58.02.03</t>
  </si>
  <si>
    <t>Programe din fondul Social European (FSE)</t>
  </si>
  <si>
    <t>10.03.07</t>
  </si>
  <si>
    <t>Contributia asiguratorie pentru munca</t>
  </si>
  <si>
    <t>59.40</t>
  </si>
  <si>
    <t>Sume aferente persoanelor cu handicap neincadrate</t>
  </si>
  <si>
    <t>10.02.06</t>
  </si>
  <si>
    <t>Vouchere de vacanta</t>
  </si>
  <si>
    <t>58.31</t>
  </si>
  <si>
    <t>Mecanismele financiare Spatiul Economic European si Norvegian 2014-2021</t>
  </si>
  <si>
    <t>58.31.01</t>
  </si>
  <si>
    <t>58.31.02</t>
  </si>
  <si>
    <t>58.31.03</t>
  </si>
  <si>
    <t>58.34</t>
  </si>
  <si>
    <t>58.34.01</t>
  </si>
  <si>
    <t>58.34.02</t>
  </si>
  <si>
    <t>Transferuri reprezentând cofinanțare publică aferentă Mecanismelor financiare Spaţiul Economic European și Norvegian 2014-2021</t>
  </si>
  <si>
    <t>Transferuri reprezentând cofinanțare publică aferentă Mecanismelor financiare Spaţiul Economic European și Norvegian pentru promotorii de proiect/beneficiari instituții publice</t>
  </si>
  <si>
    <t>Transferuri reprezentând cofinanțare publică aferentă Mecanismelor financiare Spaţiul Economic European și Norvegian pentru promotorii de proiect/beneficiari instituții publice, alții decât instituții publice</t>
  </si>
  <si>
    <r>
      <t xml:space="preserve">Cheltuieli salariale in bani  ( cod 10.01.01 la </t>
    </r>
    <r>
      <rPr>
        <b/>
        <sz val="10"/>
        <color indexed="30"/>
        <rFont val="Arial"/>
        <family val="2"/>
        <charset val="238"/>
      </rPr>
      <t>10.01.17</t>
    </r>
    <r>
      <rPr>
        <b/>
        <sz val="10"/>
        <rFont val="Arial"/>
        <family val="2"/>
        <charset val="238"/>
      </rPr>
      <t>+10.01.30)</t>
    </r>
  </si>
  <si>
    <t>10.01.17</t>
  </si>
  <si>
    <t>Indemnizaţii de hrană</t>
  </si>
  <si>
    <r>
      <t xml:space="preserve">Contributii (cod 10.03.01 la </t>
    </r>
    <r>
      <rPr>
        <b/>
        <sz val="10"/>
        <color indexed="30"/>
        <rFont val="Arial"/>
        <family val="2"/>
        <charset val="238"/>
      </rPr>
      <t>10.03.08)</t>
    </r>
  </si>
  <si>
    <t>10.03.08</t>
  </si>
  <si>
    <t>Contribuții plătite de angajator în numele angajatului</t>
  </si>
  <si>
    <t>Transferuri de capital</t>
  </si>
  <si>
    <t>TITLUL VIII PROIECTE CU FINANTARE DIN FONDURI EXTERNE NERAMBURSABILE (FEN) POSTADERARE</t>
  </si>
  <si>
    <t>58.23</t>
  </si>
  <si>
    <t>Alte cheltuieli ocazionate de implementarea programelor cu finanţare din FEN</t>
  </si>
  <si>
    <t>58.01</t>
  </si>
  <si>
    <t>58.01.01</t>
  </si>
  <si>
    <t>58.01.02</t>
  </si>
  <si>
    <t>58.01.03</t>
  </si>
  <si>
    <t>la data de 31.12.2018</t>
  </si>
  <si>
    <t>Credite de angajament inițiale</t>
  </si>
  <si>
    <t>Credite de angajament definitive</t>
  </si>
  <si>
    <t>Credite bugetare inițiale</t>
  </si>
  <si>
    <t>Credite bugetare definitive</t>
  </si>
  <si>
    <t>8=6-7</t>
  </si>
  <si>
    <t>CURTEA DE APEL CRAIOVA</t>
  </si>
  <si>
    <t xml:space="preserve">ORDONATOR SECUNDAR DE CREDITE </t>
  </si>
  <si>
    <t>MARCU SORIN</t>
  </si>
  <si>
    <t>INTOCMIT,</t>
  </si>
  <si>
    <t>GIDEA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</si>
</sst>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238"/>
    </font>
    <font>
      <b/>
      <sz val="9"/>
      <name val="Arial"/>
      <family val="2"/>
    </font>
    <font>
      <b/>
      <sz val="10"/>
      <name val="Trebuchet MS"/>
      <family val="2"/>
    </font>
    <font>
      <sz val="12"/>
      <name val="Trebuchet MS"/>
      <family val="2"/>
    </font>
    <font>
      <b/>
      <sz val="12"/>
      <color indexed="10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color indexed="10"/>
      <name val="Trebuchet MS"/>
      <family val="2"/>
    </font>
    <font>
      <sz val="12"/>
      <color indexed="12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indexed="8"/>
      <name val="Trebuchet MS"/>
      <family val="2"/>
    </font>
    <font>
      <b/>
      <sz val="11"/>
      <color indexed="10"/>
      <name val="Trebuchet MS"/>
      <family val="2"/>
    </font>
    <font>
      <sz val="11"/>
      <color indexed="10"/>
      <name val="Trebuchet MS"/>
      <family val="2"/>
    </font>
    <font>
      <sz val="11"/>
      <color indexed="12"/>
      <name val="Trebuchet MS"/>
      <family val="2"/>
    </font>
    <font>
      <sz val="11"/>
      <color indexed="40"/>
      <name val="Trebuchet MS"/>
      <family val="2"/>
    </font>
    <font>
      <b/>
      <sz val="11"/>
      <color indexed="12"/>
      <name val="Trebuchet MS"/>
      <family val="2"/>
    </font>
    <font>
      <b/>
      <sz val="10"/>
      <name val="Arial"/>
      <family val="2"/>
      <charset val="238"/>
    </font>
    <font>
      <b/>
      <sz val="11"/>
      <color theme="7" tint="-0.249977111117893"/>
      <name val="Trebuchet MS"/>
      <family val="2"/>
    </font>
    <font>
      <sz val="9"/>
      <color theme="4" tint="-0.249977111117893"/>
      <name val="Arial"/>
      <family val="2"/>
    </font>
    <font>
      <b/>
      <sz val="10"/>
      <color rgb="FFFF000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2"/>
      <name val="Trebuchet MS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5">
    <xf numFmtId="0" fontId="0" fillId="0" borderId="0" xfId="0"/>
    <xf numFmtId="0" fontId="3" fillId="0" borderId="1" xfId="1" applyFont="1" applyBorder="1" applyAlignment="1" applyProtection="1">
      <alignment horizontal="center" vertical="top"/>
    </xf>
    <xf numFmtId="49" fontId="3" fillId="0" borderId="1" xfId="1" applyNumberFormat="1" applyFont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1" applyFont="1"/>
    <xf numFmtId="0" fontId="7" fillId="0" borderId="1" xfId="1" applyFont="1" applyBorder="1" applyAlignment="1" applyProtection="1">
      <alignment horizontal="center" vertical="center"/>
    </xf>
    <xf numFmtId="49" fontId="7" fillId="0" borderId="1" xfId="1" applyNumberFormat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left" vertical="top"/>
    </xf>
    <xf numFmtId="0" fontId="7" fillId="0" borderId="2" xfId="1" applyFont="1" applyBorder="1" applyAlignment="1" applyProtection="1"/>
    <xf numFmtId="0" fontId="7" fillId="0" borderId="1" xfId="1" applyFont="1" applyBorder="1" applyAlignment="1" applyProtection="1">
      <alignment horizontal="center" vertical="top"/>
    </xf>
    <xf numFmtId="49" fontId="7" fillId="0" borderId="1" xfId="1" applyNumberFormat="1" applyFont="1" applyBorder="1" applyAlignment="1" applyProtection="1">
      <alignment horizontal="center" vertical="top"/>
    </xf>
    <xf numFmtId="0" fontId="10" fillId="0" borderId="1" xfId="1" applyFont="1" applyBorder="1" applyAlignment="1" applyProtection="1">
      <alignment vertical="top"/>
    </xf>
    <xf numFmtId="0" fontId="7" fillId="0" borderId="1" xfId="1" applyFont="1" applyBorder="1" applyAlignment="1" applyProtection="1">
      <alignment vertical="top"/>
    </xf>
    <xf numFmtId="0" fontId="10" fillId="0" borderId="1" xfId="1" quotePrefix="1" applyFont="1" applyBorder="1" applyAlignment="1" applyProtection="1">
      <alignment vertical="top"/>
    </xf>
    <xf numFmtId="49" fontId="7" fillId="0" borderId="1" xfId="0" applyNumberFormat="1" applyFont="1" applyBorder="1" applyAlignment="1" applyProtection="1">
      <alignment horizontal="center" vertical="center"/>
    </xf>
    <xf numFmtId="0" fontId="10" fillId="0" borderId="1" xfId="0" quotePrefix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vertical="center" wrapText="1"/>
    </xf>
    <xf numFmtId="49" fontId="7" fillId="5" borderId="1" xfId="0" applyNumberFormat="1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vertical="center" wrapText="1"/>
    </xf>
    <xf numFmtId="0" fontId="10" fillId="5" borderId="1" xfId="0" quotePrefix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horizontal="center" vertical="center"/>
    </xf>
    <xf numFmtId="0" fontId="10" fillId="0" borderId="0" xfId="1" applyFont="1" applyFill="1"/>
    <xf numFmtId="0" fontId="7" fillId="0" borderId="1" xfId="1" applyFont="1" applyBorder="1"/>
    <xf numFmtId="0" fontId="7" fillId="0" borderId="0" xfId="1" applyFont="1" applyBorder="1"/>
    <xf numFmtId="0" fontId="7" fillId="0" borderId="0" xfId="1" applyFont="1" applyBorder="1" applyAlignment="1" applyProtection="1">
      <alignment horizontal="center" vertical="top"/>
    </xf>
    <xf numFmtId="49" fontId="7" fillId="0" borderId="0" xfId="1" applyNumberFormat="1" applyFont="1" applyBorder="1" applyAlignment="1" applyProtection="1">
      <alignment horizontal="center" vertical="top"/>
    </xf>
    <xf numFmtId="0" fontId="10" fillId="0" borderId="0" xfId="1" applyFont="1" applyBorder="1" applyAlignment="1" applyProtection="1">
      <alignment vertical="top"/>
    </xf>
    <xf numFmtId="0" fontId="7" fillId="0" borderId="0" xfId="1" applyFont="1" applyBorder="1" applyAlignment="1" applyProtection="1">
      <alignment horizontal="left" vertical="top"/>
    </xf>
    <xf numFmtId="0" fontId="7" fillId="0" borderId="3" xfId="1" applyFont="1" applyBorder="1"/>
    <xf numFmtId="0" fontId="10" fillId="0" borderId="0" xfId="1" applyFont="1" applyAlignment="1">
      <alignment horizontal="left" vertical="top"/>
    </xf>
    <xf numFmtId="0" fontId="7" fillId="0" borderId="2" xfId="1" applyFont="1" applyBorder="1" applyAlignment="1" applyProtection="1">
      <alignment horizontal="left" vertical="top"/>
    </xf>
    <xf numFmtId="0" fontId="7" fillId="0" borderId="1" xfId="1" applyFont="1" applyBorder="1" applyAlignment="1" applyProtection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0" xfId="1" applyFont="1" applyBorder="1" applyAlignment="1">
      <alignment horizontal="left" vertical="top"/>
    </xf>
    <xf numFmtId="0" fontId="10" fillId="0" borderId="0" xfId="1" applyFont="1" applyBorder="1" applyAlignment="1" applyProtection="1">
      <alignment horizontal="left" vertical="top" wrapText="1"/>
    </xf>
    <xf numFmtId="3" fontId="9" fillId="0" borderId="0" xfId="1" applyNumberFormat="1" applyFont="1" applyFill="1" applyAlignment="1">
      <alignment horizontal="center"/>
    </xf>
    <xf numFmtId="3" fontId="14" fillId="0" borderId="1" xfId="1" applyNumberFormat="1" applyFont="1" applyBorder="1" applyAlignment="1">
      <alignment horizontal="center"/>
    </xf>
    <xf numFmtId="3" fontId="15" fillId="7" borderId="1" xfId="1" applyNumberFormat="1" applyFont="1" applyFill="1" applyBorder="1" applyAlignment="1" applyProtection="1">
      <alignment vertical="top"/>
    </xf>
    <xf numFmtId="3" fontId="15" fillId="3" borderId="1" xfId="1" applyNumberFormat="1" applyFont="1" applyFill="1" applyBorder="1" applyAlignment="1" applyProtection="1">
      <alignment vertical="top"/>
    </xf>
    <xf numFmtId="3" fontId="15" fillId="4" borderId="1" xfId="1" applyNumberFormat="1" applyFont="1" applyFill="1" applyBorder="1" applyAlignment="1" applyProtection="1">
      <alignment vertical="top"/>
    </xf>
    <xf numFmtId="3" fontId="15" fillId="2" borderId="1" xfId="1" applyNumberFormat="1" applyFont="1" applyFill="1" applyBorder="1" applyAlignment="1" applyProtection="1">
      <alignment vertical="top"/>
    </xf>
    <xf numFmtId="3" fontId="15" fillId="2" borderId="1" xfId="0" applyNumberFormat="1" applyFont="1" applyFill="1" applyBorder="1" applyAlignment="1" applyProtection="1">
      <alignment vertical="top"/>
    </xf>
    <xf numFmtId="3" fontId="14" fillId="0" borderId="1" xfId="1" applyNumberFormat="1" applyFont="1" applyBorder="1" applyAlignment="1"/>
    <xf numFmtId="0" fontId="7" fillId="0" borderId="4" xfId="0" applyFont="1" applyBorder="1" applyAlignment="1" applyProtection="1">
      <alignment vertical="center" wrapText="1"/>
    </xf>
    <xf numFmtId="3" fontId="16" fillId="4" borderId="1" xfId="1" applyNumberFormat="1" applyFont="1" applyFill="1" applyBorder="1" applyAlignment="1" applyProtection="1">
      <alignment vertical="top"/>
    </xf>
    <xf numFmtId="3" fontId="14" fillId="0" borderId="0" xfId="1" applyNumberFormat="1" applyFont="1" applyAlignment="1"/>
    <xf numFmtId="3" fontId="15" fillId="6" borderId="1" xfId="1" applyNumberFormat="1" applyFont="1" applyFill="1" applyBorder="1"/>
    <xf numFmtId="3" fontId="15" fillId="0" borderId="1" xfId="1" applyNumberFormat="1" applyFont="1" applyBorder="1"/>
    <xf numFmtId="3" fontId="15" fillId="0" borderId="0" xfId="1" applyNumberFormat="1" applyFont="1" applyBorder="1"/>
    <xf numFmtId="3" fontId="15" fillId="3" borderId="1" xfId="1" applyNumberFormat="1" applyFont="1" applyFill="1" applyBorder="1"/>
    <xf numFmtId="3" fontId="15" fillId="4" borderId="1" xfId="1" applyNumberFormat="1" applyFont="1" applyFill="1" applyBorder="1"/>
    <xf numFmtId="3" fontId="14" fillId="0" borderId="0" xfId="1" applyNumberFormat="1" applyFont="1" applyBorder="1" applyAlignment="1"/>
    <xf numFmtId="4" fontId="11" fillId="0" borderId="0" xfId="1" applyNumberFormat="1" applyFont="1" applyFill="1" applyBorder="1"/>
    <xf numFmtId="3" fontId="15" fillId="0" borderId="1" xfId="1" applyNumberFormat="1" applyFont="1" applyBorder="1" applyAlignment="1" applyProtection="1">
      <alignment horizontal="center" vertical="center" wrapText="1"/>
    </xf>
    <xf numFmtId="3" fontId="11" fillId="0" borderId="0" xfId="1" applyNumberFormat="1" applyFont="1" applyFill="1" applyBorder="1"/>
    <xf numFmtId="3" fontId="15" fillId="0" borderId="2" xfId="1" applyNumberFormat="1" applyFont="1" applyBorder="1" applyAlignment="1" applyProtection="1">
      <alignment horizontal="left" vertical="top"/>
    </xf>
    <xf numFmtId="3" fontId="14" fillId="0" borderId="1" xfId="1" applyNumberFormat="1" applyFont="1" applyFill="1" applyBorder="1" applyAlignment="1"/>
    <xf numFmtId="3" fontId="17" fillId="0" borderId="0" xfId="1" applyNumberFormat="1" applyFont="1" applyBorder="1"/>
    <xf numFmtId="3" fontId="18" fillId="0" borderId="0" xfId="1" applyNumberFormat="1" applyFont="1" applyBorder="1" applyAlignment="1"/>
    <xf numFmtId="49" fontId="7" fillId="0" borderId="1" xfId="0" quotePrefix="1" applyNumberFormat="1" applyFont="1" applyBorder="1" applyAlignment="1" applyProtection="1">
      <alignment horizontal="center" vertical="top"/>
    </xf>
    <xf numFmtId="0" fontId="10" fillId="0" borderId="1" xfId="0" applyFont="1" applyBorder="1" applyAlignment="1" applyProtection="1">
      <alignment vertical="top"/>
    </xf>
    <xf numFmtId="0" fontId="7" fillId="0" borderId="1" xfId="0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top"/>
    </xf>
    <xf numFmtId="0" fontId="10" fillId="0" borderId="1" xfId="0" quotePrefix="1" applyFont="1" applyBorder="1" applyAlignment="1" applyProtection="1">
      <alignment vertical="top"/>
    </xf>
    <xf numFmtId="0" fontId="10" fillId="0" borderId="1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vertical="center" wrapText="1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3" fontId="15" fillId="0" borderId="1" xfId="1" applyNumberFormat="1" applyFont="1" applyFill="1" applyBorder="1" applyAlignment="1" applyProtection="1">
      <alignment horizontal="center" vertical="center" wrapText="1"/>
    </xf>
    <xf numFmtId="3" fontId="14" fillId="0" borderId="1" xfId="1" applyNumberFormat="1" applyFont="1" applyBorder="1" applyAlignment="1">
      <alignment horizontal="center" vertical="center"/>
    </xf>
    <xf numFmtId="3" fontId="15" fillId="0" borderId="2" xfId="1" applyNumberFormat="1" applyFont="1" applyBorder="1" applyAlignment="1" applyProtection="1">
      <alignment horizontal="left" vertical="center"/>
    </xf>
    <xf numFmtId="3" fontId="15" fillId="7" borderId="1" xfId="1" applyNumberFormat="1" applyFont="1" applyFill="1" applyBorder="1" applyAlignment="1" applyProtection="1">
      <alignment vertical="center"/>
    </xf>
    <xf numFmtId="3" fontId="15" fillId="4" borderId="1" xfId="1" applyNumberFormat="1" applyFont="1" applyFill="1" applyBorder="1" applyAlignment="1" applyProtection="1">
      <alignment vertical="center"/>
    </xf>
    <xf numFmtId="3" fontId="15" fillId="2" borderId="1" xfId="1" applyNumberFormat="1" applyFont="1" applyFill="1" applyBorder="1" applyAlignment="1" applyProtection="1">
      <alignment vertical="center"/>
    </xf>
    <xf numFmtId="3" fontId="19" fillId="0" borderId="1" xfId="1" applyNumberFormat="1" applyFont="1" applyBorder="1" applyAlignment="1"/>
    <xf numFmtId="3" fontId="15" fillId="0" borderId="1" xfId="1" applyNumberFormat="1" applyFont="1" applyFill="1" applyBorder="1" applyAlignment="1" applyProtection="1">
      <alignment vertical="center"/>
    </xf>
    <xf numFmtId="3" fontId="19" fillId="2" borderId="1" xfId="1" applyNumberFormat="1" applyFont="1" applyFill="1" applyBorder="1" applyAlignment="1"/>
    <xf numFmtId="3" fontId="15" fillId="4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5" fillId="6" borderId="1" xfId="1" applyNumberFormat="1" applyFont="1" applyFill="1" applyBorder="1" applyAlignment="1">
      <alignment vertical="center"/>
    </xf>
    <xf numFmtId="3" fontId="19" fillId="0" borderId="1" xfId="1" applyNumberFormat="1" applyFont="1" applyBorder="1" applyAlignment="1">
      <alignment vertical="center"/>
    </xf>
    <xf numFmtId="3" fontId="15" fillId="0" borderId="0" xfId="1" applyNumberFormat="1" applyFont="1" applyBorder="1" applyAlignment="1">
      <alignment vertical="center"/>
    </xf>
    <xf numFmtId="3" fontId="14" fillId="0" borderId="0" xfId="1" applyNumberFormat="1" applyFont="1" applyBorder="1" applyAlignment="1">
      <alignment vertical="center"/>
    </xf>
    <xf numFmtId="3" fontId="18" fillId="0" borderId="0" xfId="1" applyNumberFormat="1" applyFont="1" applyBorder="1" applyAlignment="1">
      <alignment vertical="center"/>
    </xf>
    <xf numFmtId="3" fontId="14" fillId="0" borderId="0" xfId="1" applyNumberFormat="1" applyFont="1" applyAlignment="1">
      <alignment vertical="center"/>
    </xf>
    <xf numFmtId="3" fontId="14" fillId="0" borderId="0" xfId="1" applyNumberFormat="1" applyFont="1" applyFill="1" applyBorder="1" applyAlignment="1"/>
    <xf numFmtId="3" fontId="14" fillId="0" borderId="0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center" vertical="center"/>
    </xf>
    <xf numFmtId="3" fontId="19" fillId="0" borderId="1" xfId="1" applyNumberFormat="1" applyFont="1" applyFill="1" applyBorder="1" applyAlignment="1"/>
    <xf numFmtId="3" fontId="19" fillId="8" borderId="1" xfId="1" applyNumberFormat="1" applyFont="1" applyFill="1" applyBorder="1" applyAlignment="1">
      <alignment vertical="center"/>
    </xf>
    <xf numFmtId="3" fontId="19" fillId="0" borderId="1" xfId="1" applyNumberFormat="1" applyFont="1" applyFill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0" xfId="1" applyNumberFormat="1" applyFont="1" applyFill="1"/>
    <xf numFmtId="3" fontId="15" fillId="0" borderId="0" xfId="1" applyNumberFormat="1" applyFont="1" applyFill="1" applyBorder="1" applyAlignment="1" applyProtection="1">
      <alignment horizontal="right" vertical="top"/>
    </xf>
    <xf numFmtId="3" fontId="15" fillId="0" borderId="1" xfId="1" applyNumberFormat="1" applyFont="1" applyFill="1" applyBorder="1"/>
    <xf numFmtId="3" fontId="19" fillId="0" borderId="0" xfId="1" applyNumberFormat="1" applyFont="1" applyBorder="1" applyAlignment="1"/>
    <xf numFmtId="49" fontId="3" fillId="9" borderId="1" xfId="0" applyNumberFormat="1" applyFont="1" applyFill="1" applyBorder="1" applyAlignment="1">
      <alignment horizontal="center"/>
    </xf>
    <xf numFmtId="49" fontId="3" fillId="9" borderId="1" xfId="0" applyNumberFormat="1" applyFont="1" applyFill="1" applyBorder="1" applyAlignment="1">
      <alignment horizontal="left" vertical="top" wrapText="1"/>
    </xf>
    <xf numFmtId="0" fontId="24" fillId="9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49" fontId="25" fillId="9" borderId="1" xfId="0" applyNumberFormat="1" applyFont="1" applyFill="1" applyBorder="1" applyAlignment="1">
      <alignment horizontal="center"/>
    </xf>
    <xf numFmtId="49" fontId="25" fillId="9" borderId="1" xfId="0" applyNumberFormat="1" applyFont="1" applyFill="1" applyBorder="1" applyAlignment="1">
      <alignment horizontal="left" vertical="top" wrapText="1"/>
    </xf>
    <xf numFmtId="3" fontId="15" fillId="0" borderId="0" xfId="1" applyNumberFormat="1" applyFont="1" applyFill="1" applyBorder="1" applyAlignment="1" applyProtection="1">
      <alignment vertical="center"/>
    </xf>
    <xf numFmtId="3" fontId="21" fillId="0" borderId="1" xfId="1" applyNumberFormat="1" applyFont="1" applyBorder="1" applyAlignment="1"/>
    <xf numFmtId="3" fontId="4" fillId="2" borderId="1" xfId="1" applyNumberFormat="1" applyFont="1" applyFill="1" applyBorder="1" applyAlignment="1">
      <alignment vertical="center"/>
    </xf>
    <xf numFmtId="0" fontId="8" fillId="0" borderId="0" xfId="1" applyFont="1" applyFill="1" applyBorder="1"/>
    <xf numFmtId="0" fontId="10" fillId="0" borderId="0" xfId="1" applyFont="1" applyFill="1" applyBorder="1"/>
    <xf numFmtId="0" fontId="10" fillId="0" borderId="0" xfId="1" applyFont="1" applyBorder="1"/>
    <xf numFmtId="3" fontId="13" fillId="0" borderId="0" xfId="1" applyNumberFormat="1" applyFont="1" applyFill="1" applyBorder="1"/>
    <xf numFmtId="0" fontId="10" fillId="0" borderId="0" xfId="1" applyFont="1" applyBorder="1" applyAlignment="1">
      <alignment horizontal="left" vertical="top"/>
    </xf>
    <xf numFmtId="0" fontId="7" fillId="0" borderId="0" xfId="1" applyFont="1" applyFill="1" applyBorder="1" applyAlignment="1" applyProtection="1">
      <alignment horizontal="center" vertical="top"/>
    </xf>
    <xf numFmtId="49" fontId="7" fillId="0" borderId="0" xfId="1" applyNumberFormat="1" applyFont="1" applyFill="1" applyBorder="1" applyAlignment="1" applyProtection="1">
      <alignment horizontal="center" vertical="top"/>
    </xf>
    <xf numFmtId="0" fontId="10" fillId="0" borderId="0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horizontal="left" vertical="top" wrapText="1"/>
    </xf>
    <xf numFmtId="3" fontId="19" fillId="0" borderId="0" xfId="1" applyNumberFormat="1" applyFont="1" applyFill="1" applyBorder="1" applyAlignment="1"/>
    <xf numFmtId="0" fontId="7" fillId="0" borderId="0" xfId="1" applyFont="1" applyFill="1" applyBorder="1"/>
    <xf numFmtId="0" fontId="10" fillId="0" borderId="0" xfId="1" applyFont="1" applyFill="1" applyBorder="1" applyAlignment="1">
      <alignment horizontal="left" vertical="top"/>
    </xf>
    <xf numFmtId="3" fontId="18" fillId="0" borderId="0" xfId="1" applyNumberFormat="1" applyFont="1" applyFill="1" applyBorder="1" applyAlignment="1"/>
    <xf numFmtId="3" fontId="20" fillId="0" borderId="0" xfId="1" applyNumberFormat="1" applyFont="1" applyFill="1" applyBorder="1" applyAlignment="1">
      <alignment vertical="center"/>
    </xf>
    <xf numFmtId="3" fontId="15" fillId="0" borderId="0" xfId="2" applyNumberFormat="1" applyFont="1" applyFill="1" applyBorder="1" applyAlignment="1">
      <alignment vertical="top" wrapText="1"/>
    </xf>
    <xf numFmtId="49" fontId="7" fillId="9" borderId="1" xfId="0" applyNumberFormat="1" applyFont="1" applyFill="1" applyBorder="1" applyAlignment="1">
      <alignment vertical="center" wrapText="1"/>
    </xf>
    <xf numFmtId="3" fontId="14" fillId="0" borderId="0" xfId="1" applyNumberFormat="1" applyFont="1" applyFill="1" applyAlignment="1">
      <alignment horizontal="right"/>
    </xf>
    <xf numFmtId="3" fontId="15" fillId="0" borderId="0" xfId="1" applyNumberFormat="1" applyFont="1" applyFill="1" applyBorder="1" applyAlignment="1">
      <alignment wrapText="1"/>
    </xf>
    <xf numFmtId="3" fontId="14" fillId="0" borderId="0" xfId="1" applyNumberFormat="1" applyFont="1" applyFill="1" applyAlignment="1"/>
    <xf numFmtId="0" fontId="7" fillId="0" borderId="0" xfId="0" applyFont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49" fontId="7" fillId="9" borderId="0" xfId="0" applyNumberFormat="1" applyFont="1" applyFill="1" applyBorder="1" applyAlignment="1">
      <alignment vertical="center" wrapText="1"/>
    </xf>
    <xf numFmtId="0" fontId="3" fillId="10" borderId="1" xfId="1" applyFont="1" applyFill="1" applyBorder="1" applyAlignment="1" applyProtection="1">
      <alignment horizontal="center" vertical="top"/>
    </xf>
    <xf numFmtId="49" fontId="3" fillId="10" borderId="1" xfId="1" applyNumberFormat="1" applyFont="1" applyFill="1" applyBorder="1" applyAlignment="1" applyProtection="1">
      <alignment horizontal="center" vertical="top"/>
    </xf>
    <xf numFmtId="49" fontId="5" fillId="10" borderId="1" xfId="0" applyNumberFormat="1" applyFont="1" applyFill="1" applyBorder="1" applyAlignment="1">
      <alignment horizontal="center"/>
    </xf>
    <xf numFmtId="49" fontId="3" fillId="10" borderId="1" xfId="0" applyNumberFormat="1" applyFont="1" applyFill="1" applyBorder="1" applyAlignment="1">
      <alignment horizontal="left" vertical="top" wrapText="1"/>
    </xf>
    <xf numFmtId="3" fontId="19" fillId="10" borderId="1" xfId="1" applyNumberFormat="1" applyFont="1" applyFill="1" applyBorder="1" applyAlignment="1"/>
    <xf numFmtId="0" fontId="10" fillId="10" borderId="0" xfId="1" applyFont="1" applyFill="1"/>
    <xf numFmtId="0" fontId="1" fillId="10" borderId="1" xfId="0" applyFont="1" applyFill="1" applyBorder="1" applyAlignment="1">
      <alignment horizontal="left" vertical="center" wrapText="1"/>
    </xf>
    <xf numFmtId="4" fontId="15" fillId="0" borderId="1" xfId="1" applyNumberFormat="1" applyFont="1" applyBorder="1" applyAlignment="1" applyProtection="1">
      <alignment horizontal="center" vertical="center" wrapText="1"/>
    </xf>
    <xf numFmtId="4" fontId="15" fillId="3" borderId="1" xfId="1" applyNumberFormat="1" applyFont="1" applyFill="1" applyBorder="1" applyAlignment="1" applyProtection="1">
      <alignment vertical="top"/>
    </xf>
    <xf numFmtId="4" fontId="19" fillId="0" borderId="1" xfId="1" applyNumberFormat="1" applyFont="1" applyBorder="1" applyAlignment="1"/>
    <xf numFmtId="4" fontId="15" fillId="4" borderId="1" xfId="0" applyNumberFormat="1" applyFont="1" applyFill="1" applyBorder="1" applyAlignment="1">
      <alignment vertical="center"/>
    </xf>
    <xf numFmtId="4" fontId="19" fillId="0" borderId="0" xfId="1" applyNumberFormat="1" applyFont="1" applyFill="1" applyBorder="1" applyAlignment="1"/>
    <xf numFmtId="4" fontId="15" fillId="6" borderId="1" xfId="1" applyNumberFormat="1" applyFont="1" applyFill="1" applyBorder="1"/>
    <xf numFmtId="4" fontId="15" fillId="4" borderId="1" xfId="1" applyNumberFormat="1" applyFont="1" applyFill="1" applyBorder="1"/>
    <xf numFmtId="4" fontId="14" fillId="0" borderId="0" xfId="1" applyNumberFormat="1" applyFont="1" applyBorder="1" applyAlignment="1"/>
    <xf numFmtId="4" fontId="14" fillId="0" borderId="1" xfId="1" applyNumberFormat="1" applyFont="1" applyBorder="1" applyAlignment="1"/>
    <xf numFmtId="4" fontId="14" fillId="0" borderId="0" xfId="0" applyNumberFormat="1" applyFont="1" applyAlignment="1">
      <alignment vertical="center"/>
    </xf>
    <xf numFmtId="4" fontId="14" fillId="0" borderId="0" xfId="1" applyNumberFormat="1" applyFont="1" applyAlignment="1"/>
    <xf numFmtId="4" fontId="14" fillId="0" borderId="0" xfId="0" applyNumberFormat="1" applyFont="1" applyBorder="1" applyAlignment="1">
      <alignment horizontal="right" vertical="center"/>
    </xf>
    <xf numFmtId="4" fontId="17" fillId="0" borderId="0" xfId="1" applyNumberFormat="1" applyFont="1" applyBorder="1"/>
    <xf numFmtId="4" fontId="15" fillId="0" borderId="1" xfId="1" applyNumberFormat="1" applyFont="1" applyFill="1" applyBorder="1"/>
    <xf numFmtId="4" fontId="18" fillId="0" borderId="0" xfId="1" applyNumberFormat="1" applyFont="1" applyBorder="1" applyAlignment="1"/>
    <xf numFmtId="4" fontId="15" fillId="0" borderId="1" xfId="1" applyNumberFormat="1" applyFont="1" applyFill="1" applyBorder="1" applyAlignment="1" applyProtection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5" fillId="0" borderId="2" xfId="1" applyNumberFormat="1" applyFont="1" applyBorder="1" applyAlignment="1" applyProtection="1">
      <alignment horizontal="left" vertical="center"/>
    </xf>
    <xf numFmtId="4" fontId="15" fillId="7" borderId="1" xfId="1" applyNumberFormat="1" applyFont="1" applyFill="1" applyBorder="1" applyAlignment="1" applyProtection="1">
      <alignment vertical="center"/>
    </xf>
    <xf numFmtId="4" fontId="15" fillId="4" borderId="1" xfId="1" applyNumberFormat="1" applyFont="1" applyFill="1" applyBorder="1" applyAlignment="1" applyProtection="1">
      <alignment vertical="center"/>
    </xf>
    <xf numFmtId="4" fontId="15" fillId="2" borderId="1" xfId="1" applyNumberFormat="1" applyFont="1" applyFill="1" applyBorder="1" applyAlignment="1" applyProtection="1">
      <alignment vertical="center"/>
    </xf>
    <xf numFmtId="4" fontId="19" fillId="0" borderId="1" xfId="1" applyNumberFormat="1" applyFont="1" applyBorder="1" applyAlignment="1">
      <alignment vertical="center"/>
    </xf>
    <xf numFmtId="4" fontId="19" fillId="8" borderId="1" xfId="1" applyNumberFormat="1" applyFont="1" applyFill="1" applyBorder="1" applyAlignment="1">
      <alignment vertical="center"/>
    </xf>
    <xf numFmtId="4" fontId="19" fillId="0" borderId="1" xfId="1" applyNumberFormat="1" applyFont="1" applyFill="1" applyBorder="1" applyAlignment="1">
      <alignment vertical="center"/>
    </xf>
    <xf numFmtId="4" fontId="20" fillId="0" borderId="0" xfId="1" applyNumberFormat="1" applyFont="1" applyFill="1" applyBorder="1" applyAlignment="1">
      <alignment vertical="center"/>
    </xf>
    <xf numFmtId="4" fontId="15" fillId="0" borderId="0" xfId="1" applyNumberFormat="1" applyFont="1" applyBorder="1" applyAlignment="1">
      <alignment vertical="center"/>
    </xf>
    <xf numFmtId="4" fontId="14" fillId="0" borderId="0" xfId="1" applyNumberFormat="1" applyFont="1" applyBorder="1" applyAlignment="1">
      <alignment vertical="center"/>
    </xf>
    <xf numFmtId="4" fontId="18" fillId="0" borderId="0" xfId="1" applyNumberFormat="1" applyFont="1" applyBorder="1" applyAlignment="1">
      <alignment vertical="center"/>
    </xf>
    <xf numFmtId="4" fontId="15" fillId="6" borderId="1" xfId="1" applyNumberFormat="1" applyFont="1" applyFill="1" applyBorder="1" applyAlignment="1">
      <alignment vertical="center"/>
    </xf>
    <xf numFmtId="4" fontId="14" fillId="0" borderId="0" xfId="1" applyNumberFormat="1" applyFont="1" applyAlignment="1">
      <alignment vertical="center"/>
    </xf>
    <xf numFmtId="4" fontId="14" fillId="0" borderId="0" xfId="1" applyNumberFormat="1" applyFont="1" applyFill="1"/>
    <xf numFmtId="4" fontId="14" fillId="9" borderId="1" xfId="1" applyNumberFormat="1" applyFont="1" applyFill="1" applyBorder="1" applyAlignment="1"/>
    <xf numFmtId="4" fontId="14" fillId="9" borderId="0" xfId="1" applyNumberFormat="1" applyFont="1" applyFill="1" applyBorder="1" applyAlignment="1"/>
    <xf numFmtId="4" fontId="19" fillId="0" borderId="0" xfId="1" applyNumberFormat="1" applyFont="1" applyFill="1" applyBorder="1"/>
    <xf numFmtId="4" fontId="14" fillId="0" borderId="0" xfId="1" applyNumberFormat="1" applyFont="1" applyFill="1" applyAlignment="1">
      <alignment horizontal="right"/>
    </xf>
    <xf numFmtId="4" fontId="15" fillId="0" borderId="0" xfId="1" applyNumberFormat="1" applyFont="1" applyFill="1" applyBorder="1" applyAlignment="1">
      <alignment wrapText="1"/>
    </xf>
    <xf numFmtId="4" fontId="15" fillId="0" borderId="0" xfId="1" applyNumberFormat="1" applyFont="1" applyFill="1" applyBorder="1" applyAlignment="1" applyProtection="1">
      <alignment horizontal="right" vertical="top"/>
    </xf>
    <xf numFmtId="4" fontId="15" fillId="0" borderId="0" xfId="1" applyNumberFormat="1" applyFont="1" applyFill="1" applyBorder="1" applyAlignment="1">
      <alignment horizontal="right" wrapText="1"/>
    </xf>
    <xf numFmtId="3" fontId="4" fillId="11" borderId="1" xfId="1" applyNumberFormat="1" applyFont="1" applyFill="1" applyBorder="1" applyAlignment="1">
      <alignment vertical="center"/>
    </xf>
    <xf numFmtId="3" fontId="19" fillId="11" borderId="1" xfId="1" applyNumberFormat="1" applyFont="1" applyFill="1" applyBorder="1" applyAlignment="1"/>
    <xf numFmtId="0" fontId="26" fillId="0" borderId="1" xfId="0" applyFont="1" applyFill="1" applyBorder="1" applyAlignment="1">
      <alignment horizontal="center" vertical="center" wrapText="1"/>
    </xf>
    <xf numFmtId="0" fontId="27" fillId="0" borderId="4" xfId="0" applyFont="1" applyBorder="1" applyAlignment="1" applyProtection="1">
      <alignment vertical="center" wrapText="1"/>
    </xf>
    <xf numFmtId="0" fontId="28" fillId="0" borderId="4" xfId="0" applyFont="1" applyBorder="1" applyAlignment="1" applyProtection="1">
      <alignment vertical="center" wrapText="1"/>
    </xf>
    <xf numFmtId="3" fontId="23" fillId="11" borderId="1" xfId="1" applyNumberFormat="1" applyFont="1" applyFill="1" applyBorder="1" applyAlignment="1"/>
    <xf numFmtId="0" fontId="1" fillId="0" borderId="1" xfId="0" quotePrefix="1" applyFont="1" applyBorder="1" applyAlignment="1" applyProtection="1">
      <alignment horizontal="center" vertical="center"/>
    </xf>
    <xf numFmtId="3" fontId="15" fillId="0" borderId="1" xfId="0" applyNumberFormat="1" applyFont="1" applyFill="1" applyBorder="1" applyAlignment="1">
      <alignment vertical="center"/>
    </xf>
    <xf numFmtId="0" fontId="10" fillId="0" borderId="0" xfId="1" applyFont="1" applyFill="1" applyAlignment="1">
      <alignment horizontal="left" vertical="top"/>
    </xf>
    <xf numFmtId="0" fontId="9" fillId="0" borderId="0" xfId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center"/>
    </xf>
    <xf numFmtId="3" fontId="15" fillId="0" borderId="2" xfId="1" applyNumberFormat="1" applyFont="1" applyFill="1" applyBorder="1" applyAlignment="1" applyProtection="1">
      <alignment horizontal="left" vertical="top"/>
    </xf>
    <xf numFmtId="3" fontId="15" fillId="0" borderId="0" xfId="1" applyNumberFormat="1" applyFont="1" applyFill="1" applyBorder="1"/>
    <xf numFmtId="3" fontId="14" fillId="0" borderId="0" xfId="1" applyNumberFormat="1" applyFont="1" applyFill="1" applyBorder="1" applyAlignment="1" applyProtection="1">
      <alignment vertical="center" wrapText="1"/>
    </xf>
    <xf numFmtId="3" fontId="4" fillId="4" borderId="1" xfId="1" applyNumberFormat="1" applyFont="1" applyFill="1" applyBorder="1" applyAlignment="1">
      <alignment vertical="center"/>
    </xf>
    <xf numFmtId="4" fontId="19" fillId="2" borderId="1" xfId="1" applyNumberFormat="1" applyFont="1" applyFill="1" applyBorder="1" applyAlignment="1"/>
    <xf numFmtId="3" fontId="14" fillId="4" borderId="1" xfId="1" applyNumberFormat="1" applyFont="1" applyFill="1" applyBorder="1" applyAlignment="1"/>
    <xf numFmtId="3" fontId="15" fillId="12" borderId="1" xfId="0" applyNumberFormat="1" applyFont="1" applyFill="1" applyBorder="1" applyAlignment="1" applyProtection="1">
      <alignment vertical="top"/>
    </xf>
    <xf numFmtId="3" fontId="15" fillId="12" borderId="1" xfId="0" applyNumberFormat="1" applyFont="1" applyFill="1" applyBorder="1" applyAlignment="1" applyProtection="1">
      <alignment vertical="center"/>
    </xf>
    <xf numFmtId="0" fontId="27" fillId="0" borderId="1" xfId="0" applyFont="1" applyFill="1" applyBorder="1" applyAlignment="1" applyProtection="1">
      <alignment vertical="center"/>
    </xf>
    <xf numFmtId="0" fontId="27" fillId="0" borderId="6" xfId="0" quotePrefix="1" applyFont="1" applyFill="1" applyBorder="1" applyAlignment="1" applyProtection="1">
      <alignment vertical="center"/>
    </xf>
    <xf numFmtId="49" fontId="5" fillId="0" borderId="8" xfId="0" applyNumberFormat="1" applyFont="1" applyFill="1" applyBorder="1" applyAlignment="1">
      <alignment horizontal="left" vertical="top"/>
    </xf>
    <xf numFmtId="3" fontId="14" fillId="0" borderId="1" xfId="0" applyNumberFormat="1" applyFont="1" applyFill="1" applyBorder="1" applyAlignment="1">
      <alignment vertical="center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Protection="1"/>
    <xf numFmtId="0" fontId="7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3" fontId="17" fillId="0" borderId="0" xfId="1" applyNumberFormat="1" applyFont="1" applyFill="1" applyBorder="1" applyAlignment="1" applyProtection="1">
      <alignment horizontal="center" vertical="top" wrapText="1"/>
    </xf>
    <xf numFmtId="3" fontId="15" fillId="0" borderId="1" xfId="1" applyNumberFormat="1" applyFont="1" applyFill="1" applyBorder="1" applyAlignment="1">
      <alignment horizontal="center"/>
    </xf>
    <xf numFmtId="3" fontId="14" fillId="0" borderId="6" xfId="1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3" fontId="17" fillId="0" borderId="0" xfId="1" applyNumberFormat="1" applyFont="1" applyFill="1" applyBorder="1"/>
    <xf numFmtId="0" fontId="7" fillId="0" borderId="1" xfId="1" applyFont="1" applyFill="1" applyBorder="1" applyAlignment="1" applyProtection="1">
      <alignment vertical="top"/>
    </xf>
    <xf numFmtId="49" fontId="22" fillId="0" borderId="7" xfId="0" applyNumberFormat="1" applyFont="1" applyFill="1" applyBorder="1" applyAlignment="1">
      <alignment vertical="top"/>
    </xf>
    <xf numFmtId="0" fontId="10" fillId="0" borderId="1" xfId="1" applyFont="1" applyFill="1" applyBorder="1" applyAlignment="1" applyProtection="1">
      <alignment vertical="top"/>
    </xf>
    <xf numFmtId="0" fontId="10" fillId="0" borderId="1" xfId="1" applyFont="1" applyFill="1" applyBorder="1" applyAlignment="1" applyProtection="1">
      <alignment horizontal="left" vertical="top" wrapText="1"/>
    </xf>
    <xf numFmtId="0" fontId="10" fillId="0" borderId="1" xfId="1" quotePrefix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horizontal="left" vertical="top" wrapText="1"/>
    </xf>
    <xf numFmtId="0" fontId="27" fillId="0" borderId="6" xfId="0" applyFont="1" applyFill="1" applyBorder="1" applyAlignment="1" applyProtection="1">
      <alignment vertical="center"/>
    </xf>
    <xf numFmtId="3" fontId="15" fillId="13" borderId="1" xfId="1" applyNumberFormat="1" applyFont="1" applyFill="1" applyBorder="1"/>
    <xf numFmtId="0" fontId="12" fillId="0" borderId="0" xfId="1" applyFont="1" applyFill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3" fontId="9" fillId="0" borderId="1" xfId="1" applyNumberFormat="1" applyFont="1" applyFill="1" applyBorder="1" applyAlignment="1">
      <alignment horizontal="center"/>
    </xf>
    <xf numFmtId="3" fontId="30" fillId="0" borderId="0" xfId="1" applyNumberFormat="1" applyFont="1" applyAlignment="1"/>
    <xf numFmtId="3" fontId="30" fillId="0" borderId="0" xfId="0" applyNumberFormat="1" applyFont="1" applyBorder="1" applyAlignment="1">
      <alignment horizontal="center" vertical="center"/>
    </xf>
    <xf numFmtId="3" fontId="30" fillId="0" borderId="0" xfId="0" applyNumberFormat="1" applyFont="1" applyBorder="1" applyAlignment="1">
      <alignment horizontal="right" vertical="center"/>
    </xf>
    <xf numFmtId="4" fontId="30" fillId="0" borderId="0" xfId="0" applyNumberFormat="1" applyFont="1" applyBorder="1" applyAlignment="1">
      <alignment horizontal="center" vertical="center"/>
    </xf>
    <xf numFmtId="4" fontId="30" fillId="0" borderId="0" xfId="0" applyNumberFormat="1" applyFont="1" applyBorder="1" applyAlignment="1">
      <alignment horizontal="right" vertical="center"/>
    </xf>
    <xf numFmtId="0" fontId="30" fillId="0" borderId="0" xfId="1" applyFont="1"/>
    <xf numFmtId="0" fontId="30" fillId="0" borderId="0" xfId="1" applyFont="1" applyAlignment="1">
      <alignment horizontal="left" vertical="top"/>
    </xf>
    <xf numFmtId="3" fontId="30" fillId="0" borderId="0" xfId="1" applyNumberFormat="1" applyFont="1" applyFill="1" applyAlignment="1"/>
    <xf numFmtId="0" fontId="30" fillId="0" borderId="0" xfId="1" applyFont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left"/>
    </xf>
    <xf numFmtId="0" fontId="7" fillId="0" borderId="0" xfId="2" applyFont="1" applyFill="1" applyBorder="1" applyAlignment="1">
      <alignment horizontal="center" vertical="top" wrapText="1"/>
    </xf>
    <xf numFmtId="0" fontId="7" fillId="0" borderId="4" xfId="1" applyFont="1" applyBorder="1" applyAlignment="1" applyProtection="1">
      <alignment horizontal="left"/>
    </xf>
    <xf numFmtId="0" fontId="7" fillId="0" borderId="2" xfId="1" applyFont="1" applyBorder="1" applyAlignment="1" applyProtection="1">
      <alignment horizontal="left"/>
    </xf>
    <xf numFmtId="0" fontId="7" fillId="0" borderId="5" xfId="1" applyFont="1" applyBorder="1" applyAlignment="1" applyProtection="1">
      <alignment horizontal="left"/>
    </xf>
  </cellXfs>
  <cellStyles count="3">
    <cellStyle name="Normal" xfId="0" builtinId="0"/>
    <cellStyle name="Normal_file buget finale - var II - aprobate" xfId="1" xr:uid="{00000000-0005-0000-0000-000001000000}"/>
    <cellStyle name="Normal_mach14 si 15" xfId="2" xr:uid="{00000000-0005-0000-0000-000002000000}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-s-apps18\comune_buget\Bilant%20dec.%202018\bugete\fila%20bg%20cf%20legii%20cu%20cota%20ian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-s-apps18\comune_buget\Bilant%20dec.%202018\bugete\FILE%20bg%20stat%2018.12.2018%20suplim%20sentinte%20var%20sea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"/>
      <sheetName val="Ab"/>
      <sheetName val="Pt"/>
      <sheetName val="bc"/>
      <sheetName val="bh"/>
      <sheetName val="sv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Mj appr"/>
      <sheetName val="onrc"/>
      <sheetName val="anc"/>
      <sheetName val="inc"/>
      <sheetName val="anabi"/>
      <sheetName val="dnp"/>
      <sheetName val="dipfie"/>
    </sheetNames>
    <sheetDataSet>
      <sheetData sheetId="0"/>
      <sheetData sheetId="1">
        <row r="21">
          <cell r="H21">
            <v>90835000</v>
          </cell>
        </row>
      </sheetData>
      <sheetData sheetId="2">
        <row r="21">
          <cell r="H21">
            <v>75048000</v>
          </cell>
        </row>
      </sheetData>
      <sheetData sheetId="3">
        <row r="21">
          <cell r="H21">
            <v>67583000</v>
          </cell>
        </row>
      </sheetData>
      <sheetData sheetId="4">
        <row r="21">
          <cell r="H21">
            <v>60812000</v>
          </cell>
        </row>
      </sheetData>
      <sheetData sheetId="5">
        <row r="21">
          <cell r="H21">
            <v>71090000</v>
          </cell>
        </row>
      </sheetData>
      <sheetData sheetId="6">
        <row r="21">
          <cell r="H21">
            <v>63588000</v>
          </cell>
        </row>
      </sheetData>
      <sheetData sheetId="7">
        <row r="21">
          <cell r="H21">
            <v>296895000</v>
          </cell>
        </row>
      </sheetData>
      <sheetData sheetId="8">
        <row r="21">
          <cell r="H21">
            <v>114025000</v>
          </cell>
        </row>
      </sheetData>
      <sheetData sheetId="9">
        <row r="21">
          <cell r="H21">
            <v>65927000</v>
          </cell>
        </row>
      </sheetData>
      <sheetData sheetId="10">
        <row r="21">
          <cell r="H21">
            <v>161383000</v>
          </cell>
          <cell r="K21">
            <v>161383000</v>
          </cell>
        </row>
        <row r="22">
          <cell r="H22">
            <v>19749000</v>
          </cell>
          <cell r="K22">
            <v>19749000</v>
          </cell>
        </row>
        <row r="23">
          <cell r="H23">
            <v>18617000</v>
          </cell>
          <cell r="K23">
            <v>18617000</v>
          </cell>
        </row>
        <row r="24">
          <cell r="H24">
            <v>5000</v>
          </cell>
          <cell r="K24">
            <v>5000</v>
          </cell>
        </row>
        <row r="25">
          <cell r="H25">
            <v>1000</v>
          </cell>
          <cell r="K25">
            <v>1000</v>
          </cell>
        </row>
        <row r="26">
          <cell r="H26">
            <v>118000</v>
          </cell>
          <cell r="K26">
            <v>118000</v>
          </cell>
        </row>
        <row r="27">
          <cell r="H27">
            <v>0</v>
          </cell>
          <cell r="K27">
            <v>0</v>
          </cell>
        </row>
        <row r="28">
          <cell r="H28">
            <v>1002000</v>
          </cell>
          <cell r="K28">
            <v>1002000</v>
          </cell>
        </row>
        <row r="29">
          <cell r="H29">
            <v>1401000</v>
          </cell>
          <cell r="K29">
            <v>1401000</v>
          </cell>
        </row>
        <row r="30">
          <cell r="H30">
            <v>1382000</v>
          </cell>
          <cell r="K30">
            <v>1382000</v>
          </cell>
        </row>
        <row r="32">
          <cell r="H32">
            <v>0</v>
          </cell>
          <cell r="K32">
            <v>0</v>
          </cell>
        </row>
        <row r="33">
          <cell r="H33">
            <v>0</v>
          </cell>
          <cell r="K33">
            <v>0</v>
          </cell>
        </row>
        <row r="34">
          <cell r="H34">
            <v>2180000</v>
          </cell>
          <cell r="K34">
            <v>2180000</v>
          </cell>
        </row>
        <row r="35">
          <cell r="H35">
            <v>788000</v>
          </cell>
          <cell r="K35">
            <v>788000</v>
          </cell>
        </row>
        <row r="37">
          <cell r="H37">
            <v>2223000</v>
          </cell>
          <cell r="K37">
            <v>2223000</v>
          </cell>
        </row>
        <row r="38">
          <cell r="H38">
            <v>72000</v>
          </cell>
          <cell r="K38">
            <v>72000</v>
          </cell>
        </row>
        <row r="39">
          <cell r="H39">
            <v>739000</v>
          </cell>
          <cell r="K39">
            <v>739000</v>
          </cell>
        </row>
        <row r="40">
          <cell r="H40">
            <v>24000</v>
          </cell>
          <cell r="K40">
            <v>24000</v>
          </cell>
        </row>
        <row r="41">
          <cell r="H41">
            <v>178000</v>
          </cell>
          <cell r="K41">
            <v>178000</v>
          </cell>
        </row>
        <row r="42">
          <cell r="H42">
            <v>4191000</v>
          </cell>
          <cell r="K42">
            <v>4191000</v>
          </cell>
        </row>
        <row r="45">
          <cell r="H45">
            <v>34000</v>
          </cell>
          <cell r="K45">
            <v>34000</v>
          </cell>
        </row>
        <row r="46">
          <cell r="H46">
            <v>33000</v>
          </cell>
          <cell r="K46">
            <v>33000</v>
          </cell>
        </row>
        <row r="47">
          <cell r="H47">
            <v>1971000</v>
          </cell>
          <cell r="K47">
            <v>1971000</v>
          </cell>
        </row>
        <row r="48">
          <cell r="H48">
            <v>163000</v>
          </cell>
          <cell r="K48">
            <v>163000</v>
          </cell>
        </row>
        <row r="49">
          <cell r="H49">
            <v>132000</v>
          </cell>
          <cell r="K49">
            <v>132000</v>
          </cell>
        </row>
        <row r="50">
          <cell r="H50">
            <v>54000</v>
          </cell>
          <cell r="K50">
            <v>54000</v>
          </cell>
        </row>
        <row r="51">
          <cell r="H51">
            <v>6000</v>
          </cell>
          <cell r="K51">
            <v>6000</v>
          </cell>
        </row>
        <row r="52">
          <cell r="H52">
            <v>105000</v>
          </cell>
          <cell r="K52">
            <v>105000</v>
          </cell>
        </row>
        <row r="53">
          <cell r="H53">
            <v>1358000</v>
          </cell>
          <cell r="K53">
            <v>1358000</v>
          </cell>
        </row>
        <row r="54">
          <cell r="H54">
            <v>370000</v>
          </cell>
          <cell r="K54">
            <v>370000</v>
          </cell>
        </row>
        <row r="55">
          <cell r="H55">
            <v>50000</v>
          </cell>
          <cell r="K55">
            <v>50000</v>
          </cell>
        </row>
        <row r="57">
          <cell r="H57">
            <v>0</v>
          </cell>
          <cell r="K57">
            <v>0</v>
          </cell>
        </row>
        <row r="59">
          <cell r="H59">
            <v>10000</v>
          </cell>
          <cell r="K59">
            <v>10000</v>
          </cell>
        </row>
        <row r="60">
          <cell r="H60">
            <v>0</v>
          </cell>
          <cell r="K60">
            <v>0</v>
          </cell>
        </row>
        <row r="61">
          <cell r="H61">
            <v>30000</v>
          </cell>
          <cell r="K61">
            <v>30000</v>
          </cell>
        </row>
        <row r="63">
          <cell r="H63">
            <v>64000</v>
          </cell>
          <cell r="K63">
            <v>64000</v>
          </cell>
        </row>
        <row r="64">
          <cell r="H64">
            <v>0</v>
          </cell>
          <cell r="K64">
            <v>0</v>
          </cell>
        </row>
        <row r="65">
          <cell r="H65">
            <v>3000</v>
          </cell>
          <cell r="K65">
            <v>3000</v>
          </cell>
        </row>
        <row r="66">
          <cell r="H66">
            <v>0</v>
          </cell>
          <cell r="K66">
            <v>0</v>
          </cell>
        </row>
        <row r="67">
          <cell r="H67">
            <v>16000</v>
          </cell>
          <cell r="K67">
            <v>16000</v>
          </cell>
        </row>
        <row r="68">
          <cell r="H68">
            <v>25000</v>
          </cell>
          <cell r="K68">
            <v>25000</v>
          </cell>
        </row>
        <row r="70">
          <cell r="H70">
            <v>0</v>
          </cell>
          <cell r="K70">
            <v>0</v>
          </cell>
        </row>
        <row r="71">
          <cell r="H71">
            <v>0</v>
          </cell>
          <cell r="K71">
            <v>0</v>
          </cell>
        </row>
        <row r="72">
          <cell r="H72">
            <v>48000</v>
          </cell>
          <cell r="K72">
            <v>48000</v>
          </cell>
        </row>
        <row r="73">
          <cell r="H73">
            <v>1127000</v>
          </cell>
          <cell r="K73">
            <v>1127000</v>
          </cell>
        </row>
        <row r="74">
          <cell r="H74">
            <v>0</v>
          </cell>
          <cell r="K74">
            <v>0</v>
          </cell>
        </row>
        <row r="75">
          <cell r="H75">
            <v>489000</v>
          </cell>
          <cell r="K75">
            <v>489000</v>
          </cell>
        </row>
        <row r="78">
          <cell r="H78">
            <v>0</v>
          </cell>
          <cell r="K78">
            <v>0</v>
          </cell>
        </row>
        <row r="79">
          <cell r="H79">
            <v>0</v>
          </cell>
          <cell r="K79">
            <v>0</v>
          </cell>
        </row>
        <row r="81">
          <cell r="H81">
            <v>0</v>
          </cell>
          <cell r="K81">
            <v>0</v>
          </cell>
        </row>
        <row r="82">
          <cell r="H82">
            <v>0</v>
          </cell>
          <cell r="K82">
            <v>0</v>
          </cell>
        </row>
        <row r="83">
          <cell r="H83">
            <v>0</v>
          </cell>
          <cell r="K83">
            <v>0</v>
          </cell>
        </row>
        <row r="86">
          <cell r="H86">
            <v>0</v>
          </cell>
          <cell r="K86">
            <v>0</v>
          </cell>
        </row>
        <row r="87">
          <cell r="H87">
            <v>0</v>
          </cell>
          <cell r="K87">
            <v>0</v>
          </cell>
        </row>
        <row r="89">
          <cell r="H89">
            <v>0</v>
          </cell>
          <cell r="K89">
            <v>0</v>
          </cell>
        </row>
        <row r="92">
          <cell r="H92">
            <v>0</v>
          </cell>
          <cell r="K92">
            <v>0</v>
          </cell>
        </row>
        <row r="93">
          <cell r="H93">
            <v>0</v>
          </cell>
          <cell r="K93">
            <v>0</v>
          </cell>
        </row>
        <row r="94">
          <cell r="H94">
            <v>0</v>
          </cell>
          <cell r="K94">
            <v>0</v>
          </cell>
        </row>
        <row r="96">
          <cell r="H96">
            <v>0</v>
          </cell>
          <cell r="K96">
            <v>0</v>
          </cell>
        </row>
        <row r="97">
          <cell r="H97">
            <v>0</v>
          </cell>
          <cell r="K97">
            <v>0</v>
          </cell>
        </row>
        <row r="98">
          <cell r="H98">
            <v>0</v>
          </cell>
          <cell r="K98">
            <v>0</v>
          </cell>
        </row>
        <row r="100">
          <cell r="H100">
            <v>0</v>
          </cell>
          <cell r="K100">
            <v>0</v>
          </cell>
        </row>
        <row r="101">
          <cell r="H101">
            <v>0</v>
          </cell>
          <cell r="K101">
            <v>0</v>
          </cell>
        </row>
        <row r="102">
          <cell r="H102">
            <v>0</v>
          </cell>
          <cell r="K102">
            <v>0</v>
          </cell>
        </row>
        <row r="103">
          <cell r="H103">
            <v>0</v>
          </cell>
          <cell r="K103">
            <v>0</v>
          </cell>
        </row>
        <row r="105">
          <cell r="H105">
            <v>0</v>
          </cell>
          <cell r="K105">
            <v>0</v>
          </cell>
        </row>
        <row r="106">
          <cell r="H106">
            <v>0</v>
          </cell>
          <cell r="K106">
            <v>0</v>
          </cell>
        </row>
        <row r="107">
          <cell r="H107">
            <v>0</v>
          </cell>
          <cell r="K107">
            <v>0</v>
          </cell>
        </row>
        <row r="108">
          <cell r="H108">
            <v>0</v>
          </cell>
          <cell r="K108">
            <v>0</v>
          </cell>
        </row>
        <row r="109">
          <cell r="H109">
            <v>0</v>
          </cell>
          <cell r="K109">
            <v>0</v>
          </cell>
        </row>
        <row r="112">
          <cell r="H112">
            <v>0</v>
          </cell>
          <cell r="K112">
            <v>0</v>
          </cell>
        </row>
        <row r="113">
          <cell r="H113">
            <v>0</v>
          </cell>
          <cell r="K113">
            <v>0</v>
          </cell>
        </row>
        <row r="114">
          <cell r="H114">
            <v>0</v>
          </cell>
          <cell r="K114">
            <v>0</v>
          </cell>
        </row>
        <row r="116">
          <cell r="H116">
            <v>0</v>
          </cell>
          <cell r="K116">
            <v>0</v>
          </cell>
        </row>
        <row r="117">
          <cell r="H117">
            <v>0</v>
          </cell>
          <cell r="K117">
            <v>0</v>
          </cell>
        </row>
        <row r="118">
          <cell r="H118">
            <v>0</v>
          </cell>
          <cell r="K118">
            <v>0</v>
          </cell>
        </row>
        <row r="120">
          <cell r="H120">
            <v>0</v>
          </cell>
          <cell r="K120">
            <v>0</v>
          </cell>
        </row>
        <row r="121">
          <cell r="H121">
            <v>0</v>
          </cell>
          <cell r="K121">
            <v>0</v>
          </cell>
        </row>
        <row r="122">
          <cell r="H122">
            <v>0</v>
          </cell>
          <cell r="K122">
            <v>0</v>
          </cell>
        </row>
        <row r="124">
          <cell r="H124">
            <v>0</v>
          </cell>
          <cell r="K124">
            <v>0</v>
          </cell>
        </row>
        <row r="125">
          <cell r="H125">
            <v>0</v>
          </cell>
          <cell r="K125">
            <v>0</v>
          </cell>
        </row>
        <row r="126">
          <cell r="H126">
            <v>0</v>
          </cell>
          <cell r="K126">
            <v>0</v>
          </cell>
        </row>
        <row r="128">
          <cell r="H128">
            <v>0</v>
          </cell>
          <cell r="K128">
            <v>0</v>
          </cell>
        </row>
        <row r="129">
          <cell r="H129">
            <v>0</v>
          </cell>
          <cell r="K129">
            <v>0</v>
          </cell>
        </row>
        <row r="131">
          <cell r="H131">
            <v>2330000</v>
          </cell>
          <cell r="K131">
            <v>2330000</v>
          </cell>
        </row>
        <row r="132">
          <cell r="H132">
            <v>0</v>
          </cell>
          <cell r="K132">
            <v>0</v>
          </cell>
        </row>
        <row r="133">
          <cell r="H133"/>
          <cell r="K133">
            <v>0</v>
          </cell>
        </row>
        <row r="135">
          <cell r="H135">
            <v>0</v>
          </cell>
          <cell r="K135">
            <v>0</v>
          </cell>
        </row>
        <row r="139">
          <cell r="H139">
            <v>0</v>
          </cell>
          <cell r="K139">
            <v>0</v>
          </cell>
        </row>
        <row r="140">
          <cell r="H140">
            <v>0</v>
          </cell>
          <cell r="K140">
            <v>0</v>
          </cell>
        </row>
        <row r="141">
          <cell r="H141">
            <v>0</v>
          </cell>
          <cell r="K141">
            <v>0</v>
          </cell>
        </row>
        <row r="142">
          <cell r="H142">
            <v>0</v>
          </cell>
          <cell r="K142">
            <v>0</v>
          </cell>
        </row>
        <row r="143">
          <cell r="H143">
            <v>0</v>
          </cell>
          <cell r="K143">
            <v>0</v>
          </cell>
        </row>
        <row r="161">
          <cell r="H161">
            <v>0</v>
          </cell>
          <cell r="K161">
            <v>0</v>
          </cell>
        </row>
        <row r="162">
          <cell r="H162">
            <v>158000</v>
          </cell>
          <cell r="K162">
            <v>158000</v>
          </cell>
        </row>
        <row r="163">
          <cell r="H163">
            <v>2768000</v>
          </cell>
          <cell r="K163">
            <v>2768000</v>
          </cell>
        </row>
        <row r="165">
          <cell r="H165">
            <v>293000</v>
          </cell>
          <cell r="K165">
            <v>293000</v>
          </cell>
        </row>
        <row r="180">
          <cell r="H180">
            <v>0</v>
          </cell>
          <cell r="K180">
            <v>0</v>
          </cell>
        </row>
        <row r="181">
          <cell r="H181">
            <v>0</v>
          </cell>
          <cell r="K181">
            <v>0</v>
          </cell>
        </row>
        <row r="183">
          <cell r="H183">
            <v>0</v>
          </cell>
          <cell r="K183">
            <v>0</v>
          </cell>
        </row>
        <row r="185">
          <cell r="H185">
            <v>0</v>
          </cell>
          <cell r="K185">
            <v>0</v>
          </cell>
        </row>
      </sheetData>
      <sheetData sheetId="11">
        <row r="21">
          <cell r="H21">
            <v>77008000</v>
          </cell>
        </row>
      </sheetData>
      <sheetData sheetId="12">
        <row r="21">
          <cell r="H21">
            <v>72763000</v>
          </cell>
        </row>
      </sheetData>
      <sheetData sheetId="13">
        <row r="21">
          <cell r="H21">
            <v>51287000</v>
          </cell>
        </row>
      </sheetData>
      <sheetData sheetId="14">
        <row r="21">
          <cell r="H21">
            <v>99052000</v>
          </cell>
        </row>
      </sheetData>
      <sheetData sheetId="15">
        <row r="21">
          <cell r="H21">
            <v>102098000</v>
          </cell>
        </row>
      </sheetData>
      <sheetData sheetId="16">
        <row r="21">
          <cell r="H21">
            <v>45369000</v>
          </cell>
        </row>
      </sheetData>
      <sheetData sheetId="17">
        <row r="21">
          <cell r="H21">
            <v>94066000</v>
          </cell>
        </row>
      </sheetData>
      <sheetData sheetId="18">
        <row r="21">
          <cell r="H21">
            <v>9856000</v>
          </cell>
        </row>
      </sheetData>
      <sheetData sheetId="19">
        <row r="21">
          <cell r="H21">
            <v>2022000</v>
          </cell>
        </row>
      </sheetData>
      <sheetData sheetId="20">
        <row r="21">
          <cell r="H21">
            <v>2723000</v>
          </cell>
        </row>
      </sheetData>
      <sheetData sheetId="21">
        <row r="21">
          <cell r="H21">
            <v>43116000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 trim 1+2+3"/>
      <sheetName val="centr trim3"/>
      <sheetName val="centr trim2"/>
      <sheetName val="centr trim1"/>
      <sheetName val="centr ilie"/>
      <sheetName val="centr"/>
      <sheetName val="Ab"/>
      <sheetName val="pt"/>
      <sheetName val="bc"/>
      <sheetName val="bh"/>
      <sheetName val="sv"/>
      <sheetName val="bv"/>
      <sheetName val="buc"/>
      <sheetName val="cj"/>
      <sheetName val="cta"/>
      <sheetName val="dj"/>
      <sheetName val="gl"/>
      <sheetName val="is"/>
      <sheetName val="ms"/>
      <sheetName val="pl"/>
      <sheetName val="tm"/>
      <sheetName val="appr"/>
      <sheetName val="onrc"/>
      <sheetName val="anc"/>
      <sheetName val="inc"/>
      <sheetName val="anabi"/>
      <sheetName val="dnp"/>
      <sheetName val="virari"/>
      <sheetName val="influente rectif"/>
      <sheetName val="dipfie"/>
      <sheetName val="virari (2)"/>
      <sheetName val="influente rectif (2)"/>
      <sheetName val="influente rectif (3)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G26">
            <v>93005000</v>
          </cell>
        </row>
      </sheetData>
      <sheetData sheetId="7">
        <row r="26">
          <cell r="G26">
            <v>75336000</v>
          </cell>
        </row>
      </sheetData>
      <sheetData sheetId="8">
        <row r="26">
          <cell r="G26">
            <v>69991000</v>
          </cell>
        </row>
      </sheetData>
      <sheetData sheetId="9">
        <row r="26">
          <cell r="G26">
            <v>63388000</v>
          </cell>
        </row>
      </sheetData>
      <sheetData sheetId="10">
        <row r="26">
          <cell r="G26">
            <v>72245000</v>
          </cell>
        </row>
      </sheetData>
      <sheetData sheetId="11">
        <row r="26">
          <cell r="G26">
            <v>65452000</v>
          </cell>
        </row>
      </sheetData>
      <sheetData sheetId="12">
        <row r="26">
          <cell r="G26">
            <v>305725000</v>
          </cell>
        </row>
      </sheetData>
      <sheetData sheetId="13">
        <row r="26">
          <cell r="G26">
            <v>114912000</v>
          </cell>
        </row>
      </sheetData>
      <sheetData sheetId="14">
        <row r="26">
          <cell r="G26">
            <v>68392000</v>
          </cell>
        </row>
      </sheetData>
      <sheetData sheetId="15">
        <row r="26">
          <cell r="G26">
            <v>164498000</v>
          </cell>
        </row>
        <row r="27">
          <cell r="G27">
            <v>164498000</v>
          </cell>
        </row>
        <row r="28">
          <cell r="G28">
            <v>16801000</v>
          </cell>
        </row>
        <row r="29">
          <cell r="G29">
            <v>16801000</v>
          </cell>
        </row>
        <row r="30">
          <cell r="G30">
            <v>22785000</v>
          </cell>
        </row>
        <row r="31">
          <cell r="G31">
            <v>22785000</v>
          </cell>
        </row>
        <row r="32">
          <cell r="G32">
            <v>6000</v>
          </cell>
        </row>
        <row r="33">
          <cell r="G33">
            <v>6000</v>
          </cell>
        </row>
        <row r="34">
          <cell r="G34">
            <v>2000</v>
          </cell>
        </row>
        <row r="35">
          <cell r="G35">
            <v>2000</v>
          </cell>
        </row>
        <row r="36">
          <cell r="G36">
            <v>155000</v>
          </cell>
        </row>
        <row r="37">
          <cell r="G37">
            <v>155000</v>
          </cell>
        </row>
        <row r="38">
          <cell r="G38">
            <v>0</v>
          </cell>
        </row>
        <row r="39">
          <cell r="G39">
            <v>0</v>
          </cell>
        </row>
        <row r="41">
          <cell r="G41">
            <v>1452000</v>
          </cell>
        </row>
        <row r="42">
          <cell r="G42">
            <v>1560000</v>
          </cell>
        </row>
        <row r="43">
          <cell r="G43">
            <v>1560000</v>
          </cell>
        </row>
        <row r="44">
          <cell r="G44">
            <v>54547000</v>
          </cell>
        </row>
        <row r="45">
          <cell r="G45">
            <v>54547000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2081000</v>
          </cell>
        </row>
        <row r="53">
          <cell r="G53">
            <v>2081000</v>
          </cell>
        </row>
        <row r="54">
          <cell r="G54">
            <v>782000</v>
          </cell>
        </row>
        <row r="55">
          <cell r="G55">
            <v>782000</v>
          </cell>
        </row>
        <row r="58">
          <cell r="G58">
            <v>9898000</v>
          </cell>
        </row>
        <row r="59">
          <cell r="G59">
            <v>9898000</v>
          </cell>
        </row>
        <row r="60">
          <cell r="G60">
            <v>290000</v>
          </cell>
        </row>
        <row r="61">
          <cell r="G61">
            <v>290000</v>
          </cell>
        </row>
        <row r="62">
          <cell r="G62">
            <v>3070000</v>
          </cell>
        </row>
        <row r="63">
          <cell r="G63">
            <v>3070000</v>
          </cell>
        </row>
        <row r="64">
          <cell r="G64">
            <v>96000</v>
          </cell>
        </row>
        <row r="65">
          <cell r="G65">
            <v>96000</v>
          </cell>
        </row>
        <row r="66">
          <cell r="G66">
            <v>573000</v>
          </cell>
        </row>
        <row r="67">
          <cell r="G67">
            <v>573000</v>
          </cell>
        </row>
        <row r="68">
          <cell r="G68">
            <v>4719000</v>
          </cell>
        </row>
        <row r="69">
          <cell r="G69">
            <v>4719000</v>
          </cell>
        </row>
        <row r="74">
          <cell r="G74">
            <v>40000</v>
          </cell>
        </row>
        <row r="75">
          <cell r="G75">
            <v>40000</v>
          </cell>
        </row>
        <row r="76">
          <cell r="G76">
            <v>43000</v>
          </cell>
        </row>
        <row r="77">
          <cell r="G77">
            <v>43000</v>
          </cell>
        </row>
        <row r="78">
          <cell r="G78">
            <v>2340000</v>
          </cell>
        </row>
        <row r="79">
          <cell r="G79">
            <v>2340000</v>
          </cell>
        </row>
        <row r="80">
          <cell r="G80">
            <v>198000</v>
          </cell>
        </row>
        <row r="81">
          <cell r="G81">
            <v>198000</v>
          </cell>
        </row>
        <row r="82">
          <cell r="G82">
            <v>172000</v>
          </cell>
        </row>
        <row r="83">
          <cell r="G83">
            <v>172000</v>
          </cell>
        </row>
        <row r="84">
          <cell r="G84">
            <v>34000</v>
          </cell>
        </row>
        <row r="85">
          <cell r="G85">
            <v>34000</v>
          </cell>
        </row>
        <row r="86">
          <cell r="G86">
            <v>4000</v>
          </cell>
        </row>
        <row r="87">
          <cell r="G87">
            <v>4000</v>
          </cell>
        </row>
        <row r="88">
          <cell r="G88">
            <v>116000</v>
          </cell>
        </row>
        <row r="89">
          <cell r="G89">
            <v>116000</v>
          </cell>
        </row>
        <row r="90">
          <cell r="G90">
            <v>1648000</v>
          </cell>
        </row>
        <row r="91">
          <cell r="G91">
            <v>1648000</v>
          </cell>
        </row>
        <row r="92">
          <cell r="G92">
            <v>534000</v>
          </cell>
        </row>
        <row r="93">
          <cell r="G93">
            <v>534000</v>
          </cell>
        </row>
        <row r="94">
          <cell r="G94">
            <v>88000</v>
          </cell>
        </row>
        <row r="95">
          <cell r="G95">
            <v>88000</v>
          </cell>
        </row>
        <row r="98">
          <cell r="G98">
            <v>0</v>
          </cell>
        </row>
        <row r="99">
          <cell r="G99">
            <v>0</v>
          </cell>
        </row>
        <row r="102">
          <cell r="G102">
            <v>3000</v>
          </cell>
        </row>
        <row r="103">
          <cell r="G103">
            <v>3000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50000</v>
          </cell>
        </row>
        <row r="107">
          <cell r="G107">
            <v>50000</v>
          </cell>
        </row>
        <row r="110">
          <cell r="G110">
            <v>58000</v>
          </cell>
        </row>
        <row r="111">
          <cell r="G111">
            <v>58000</v>
          </cell>
        </row>
        <row r="112">
          <cell r="G112">
            <v>4000</v>
          </cell>
        </row>
        <row r="113">
          <cell r="G113">
            <v>4000</v>
          </cell>
        </row>
        <row r="114">
          <cell r="G114">
            <v>1000</v>
          </cell>
        </row>
        <row r="115">
          <cell r="G115">
            <v>1000</v>
          </cell>
        </row>
        <row r="116">
          <cell r="G116">
            <v>5000</v>
          </cell>
        </row>
        <row r="117">
          <cell r="G117">
            <v>5000</v>
          </cell>
        </row>
        <row r="118">
          <cell r="G118">
            <v>10000</v>
          </cell>
        </row>
        <row r="119">
          <cell r="G119">
            <v>10000</v>
          </cell>
        </row>
        <row r="120">
          <cell r="G120">
            <v>29000</v>
          </cell>
        </row>
        <row r="121">
          <cell r="G121">
            <v>29000</v>
          </cell>
        </row>
        <row r="124">
          <cell r="G124">
            <v>2000</v>
          </cell>
        </row>
        <row r="125">
          <cell r="G125">
            <v>2000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49000</v>
          </cell>
        </row>
        <row r="129">
          <cell r="G129">
            <v>49000</v>
          </cell>
        </row>
        <row r="130">
          <cell r="G130">
            <v>1350000</v>
          </cell>
        </row>
        <row r="131">
          <cell r="G131">
            <v>1350000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224000</v>
          </cell>
        </row>
        <row r="135">
          <cell r="G135">
            <v>224000</v>
          </cell>
        </row>
        <row r="141">
          <cell r="G141">
            <v>0</v>
          </cell>
        </row>
        <row r="143">
          <cell r="G143">
            <v>0</v>
          </cell>
        </row>
        <row r="147">
          <cell r="G147">
            <v>0</v>
          </cell>
        </row>
        <row r="149">
          <cell r="G149">
            <v>0</v>
          </cell>
        </row>
        <row r="151">
          <cell r="G151">
            <v>0</v>
          </cell>
        </row>
        <row r="157">
          <cell r="G157">
            <v>0</v>
          </cell>
        </row>
        <row r="159">
          <cell r="G159">
            <v>0</v>
          </cell>
        </row>
        <row r="163">
          <cell r="G163">
            <v>0</v>
          </cell>
        </row>
        <row r="169">
          <cell r="G169">
            <v>0</v>
          </cell>
        </row>
        <row r="171">
          <cell r="G171">
            <v>0</v>
          </cell>
        </row>
        <row r="173">
          <cell r="G173">
            <v>0</v>
          </cell>
        </row>
        <row r="177">
          <cell r="G177">
            <v>0</v>
          </cell>
        </row>
        <row r="179">
          <cell r="G179">
            <v>0</v>
          </cell>
        </row>
        <row r="181">
          <cell r="G181">
            <v>0</v>
          </cell>
        </row>
        <row r="185">
          <cell r="G185">
            <v>0</v>
          </cell>
        </row>
        <row r="187">
          <cell r="G187">
            <v>0</v>
          </cell>
        </row>
        <row r="189">
          <cell r="G189">
            <v>0</v>
          </cell>
        </row>
        <row r="191">
          <cell r="G191">
            <v>0</v>
          </cell>
        </row>
        <row r="195">
          <cell r="G195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9">
          <cell r="G209">
            <v>0</v>
          </cell>
        </row>
        <row r="211">
          <cell r="G211">
            <v>0</v>
          </cell>
        </row>
        <row r="213">
          <cell r="G213">
            <v>0</v>
          </cell>
        </row>
        <row r="217">
          <cell r="G217">
            <v>0</v>
          </cell>
        </row>
        <row r="219">
          <cell r="G219">
            <v>0</v>
          </cell>
        </row>
        <row r="221">
          <cell r="G221">
            <v>0</v>
          </cell>
        </row>
        <row r="225">
          <cell r="G225">
            <v>0</v>
          </cell>
        </row>
        <row r="227">
          <cell r="G227">
            <v>0</v>
          </cell>
        </row>
        <row r="229">
          <cell r="G229">
            <v>0</v>
          </cell>
        </row>
        <row r="231">
          <cell r="G231">
            <v>0</v>
          </cell>
        </row>
        <row r="235">
          <cell r="G235">
            <v>0</v>
          </cell>
        </row>
        <row r="237">
          <cell r="G237">
            <v>0</v>
          </cell>
        </row>
        <row r="239">
          <cell r="G239">
            <v>0</v>
          </cell>
        </row>
        <row r="243">
          <cell r="G243">
            <v>0</v>
          </cell>
        </row>
        <row r="245">
          <cell r="G245">
            <v>0</v>
          </cell>
        </row>
        <row r="247">
          <cell r="G247">
            <v>0</v>
          </cell>
        </row>
        <row r="251">
          <cell r="G251">
            <v>0</v>
          </cell>
        </row>
        <row r="253">
          <cell r="G253">
            <v>0</v>
          </cell>
        </row>
        <row r="256">
          <cell r="G256">
            <v>4491000</v>
          </cell>
        </row>
        <row r="257">
          <cell r="G257">
            <v>4491000</v>
          </cell>
        </row>
        <row r="258">
          <cell r="G258">
            <v>2000</v>
          </cell>
        </row>
        <row r="259">
          <cell r="G259">
            <v>2000</v>
          </cell>
        </row>
        <row r="260">
          <cell r="G260">
            <v>975000</v>
          </cell>
        </row>
        <row r="261">
          <cell r="G261">
            <v>975000</v>
          </cell>
        </row>
        <row r="264">
          <cell r="G264">
            <v>0</v>
          </cell>
        </row>
        <row r="265">
          <cell r="G265">
            <v>0</v>
          </cell>
        </row>
        <row r="272">
          <cell r="G272">
            <v>42000</v>
          </cell>
        </row>
        <row r="273">
          <cell r="G273">
            <v>42000</v>
          </cell>
        </row>
        <row r="274">
          <cell r="G274">
            <v>19000</v>
          </cell>
        </row>
        <row r="275">
          <cell r="G275">
            <v>19000</v>
          </cell>
        </row>
        <row r="276">
          <cell r="G276">
            <v>0</v>
          </cell>
        </row>
        <row r="277">
          <cell r="G277">
            <v>0</v>
          </cell>
        </row>
        <row r="278">
          <cell r="G278">
            <v>0</v>
          </cell>
        </row>
        <row r="279">
          <cell r="G279">
            <v>0</v>
          </cell>
        </row>
        <row r="280">
          <cell r="G280">
            <v>0</v>
          </cell>
        </row>
        <row r="281">
          <cell r="G281">
            <v>0</v>
          </cell>
        </row>
        <row r="309">
          <cell r="G309">
            <v>1976000</v>
          </cell>
        </row>
        <row r="310">
          <cell r="G310">
            <v>1976000</v>
          </cell>
        </row>
        <row r="311">
          <cell r="G311">
            <v>79000</v>
          </cell>
        </row>
        <row r="312">
          <cell r="G312">
            <v>79000</v>
          </cell>
        </row>
        <row r="313">
          <cell r="G313">
            <v>3736000</v>
          </cell>
        </row>
        <row r="314">
          <cell r="G314">
            <v>3736000</v>
          </cell>
        </row>
        <row r="317">
          <cell r="G317">
            <v>399000</v>
          </cell>
        </row>
        <row r="318">
          <cell r="G318">
            <v>399000</v>
          </cell>
        </row>
        <row r="340">
          <cell r="G340">
            <v>0</v>
          </cell>
        </row>
        <row r="341">
          <cell r="G341">
            <v>0</v>
          </cell>
        </row>
        <row r="342">
          <cell r="G342">
            <v>0</v>
          </cell>
        </row>
        <row r="343">
          <cell r="G343">
            <v>0</v>
          </cell>
        </row>
        <row r="346">
          <cell r="G346">
            <v>0</v>
          </cell>
        </row>
        <row r="347">
          <cell r="G347">
            <v>0</v>
          </cell>
        </row>
        <row r="350">
          <cell r="G350">
            <v>0</v>
          </cell>
        </row>
        <row r="351">
          <cell r="G351">
            <v>0</v>
          </cell>
        </row>
      </sheetData>
      <sheetData sheetId="16">
        <row r="26">
          <cell r="G26">
            <v>80579000</v>
          </cell>
        </row>
      </sheetData>
      <sheetData sheetId="17">
        <row r="26">
          <cell r="G26">
            <v>75953000</v>
          </cell>
        </row>
      </sheetData>
      <sheetData sheetId="18">
        <row r="26">
          <cell r="G26">
            <v>54204000</v>
          </cell>
        </row>
      </sheetData>
      <sheetData sheetId="19">
        <row r="26">
          <cell r="G26">
            <v>104406000</v>
          </cell>
        </row>
      </sheetData>
      <sheetData sheetId="20">
        <row r="26">
          <cell r="G26">
            <v>103756000</v>
          </cell>
        </row>
      </sheetData>
      <sheetData sheetId="21">
        <row r="26">
          <cell r="G26">
            <v>42755000</v>
          </cell>
        </row>
      </sheetData>
      <sheetData sheetId="22">
        <row r="26">
          <cell r="G26">
            <v>96259000</v>
          </cell>
        </row>
      </sheetData>
      <sheetData sheetId="23">
        <row r="26">
          <cell r="G26">
            <v>10858000</v>
          </cell>
        </row>
      </sheetData>
      <sheetData sheetId="24">
        <row r="26">
          <cell r="G26">
            <v>312000</v>
          </cell>
        </row>
      </sheetData>
      <sheetData sheetId="25">
        <row r="26">
          <cell r="G26">
            <v>2231000</v>
          </cell>
        </row>
      </sheetData>
      <sheetData sheetId="26">
        <row r="26">
          <cell r="G26">
            <v>44782000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H417"/>
  <sheetViews>
    <sheetView tabSelected="1" topLeftCell="A124" zoomScale="70" zoomScaleNormal="70" workbookViewId="0">
      <selection activeCell="W171" sqref="W171"/>
    </sheetView>
  </sheetViews>
  <sheetFormatPr defaultColWidth="9.140625" defaultRowHeight="18" x14ac:dyDescent="0.35"/>
  <cols>
    <col min="1" max="1" width="4.5703125" style="4" customWidth="1"/>
    <col min="2" max="2" width="7.7109375" style="4" customWidth="1"/>
    <col min="3" max="3" width="9.5703125" style="4" customWidth="1"/>
    <col min="4" max="4" width="5.5703125" style="34" customWidth="1"/>
    <col min="5" max="5" width="16.28515625" style="135" customWidth="1"/>
    <col min="6" max="6" width="15.42578125" style="135" customWidth="1"/>
    <col min="7" max="7" width="18" style="135" customWidth="1"/>
    <col min="8" max="8" width="18.85546875" style="50" customWidth="1"/>
    <col min="9" max="9" width="16.7109375" style="50" customWidth="1"/>
    <col min="10" max="10" width="16.5703125" style="50" customWidth="1"/>
    <col min="11" max="11" width="19.7109375" style="157" customWidth="1"/>
    <col min="12" max="12" width="17.85546875" style="50" customWidth="1"/>
    <col min="13" max="13" width="19.42578125" style="157" customWidth="1"/>
    <col min="14" max="14" width="10.28515625" style="117" customWidth="1"/>
    <col min="15" max="15" width="13" style="194" customWidth="1"/>
    <col min="16" max="37" width="10.28515625" style="26" customWidth="1"/>
    <col min="38" max="216" width="9.140625" style="26"/>
    <col min="217" max="16384" width="9.140625" style="4"/>
  </cols>
  <sheetData>
    <row r="1" spans="1:15" s="26" customFormat="1" ht="18.75" customHeight="1" x14ac:dyDescent="0.35">
      <c r="A1" s="209" t="s">
        <v>326</v>
      </c>
      <c r="B1" s="210"/>
      <c r="C1" s="210"/>
      <c r="D1" s="193"/>
      <c r="E1" s="133" t="s">
        <v>0</v>
      </c>
      <c r="F1" s="133"/>
      <c r="G1" s="133" t="s">
        <v>0</v>
      </c>
      <c r="H1" s="133" t="s">
        <v>0</v>
      </c>
      <c r="I1" s="133" t="s">
        <v>0</v>
      </c>
      <c r="J1" s="133" t="s">
        <v>0</v>
      </c>
      <c r="K1" s="181" t="s">
        <v>0</v>
      </c>
      <c r="L1" s="133" t="s">
        <v>0</v>
      </c>
      <c r="M1" s="181" t="s">
        <v>0</v>
      </c>
      <c r="N1" s="117"/>
      <c r="O1" s="194"/>
    </row>
    <row r="2" spans="1:15" s="26" customFormat="1" ht="15.75" customHeight="1" x14ac:dyDescent="0.35">
      <c r="A2" s="210"/>
      <c r="B2" s="210"/>
      <c r="C2" s="210"/>
      <c r="D2" s="211"/>
      <c r="E2" s="134"/>
      <c r="F2" s="134"/>
      <c r="G2" s="134"/>
      <c r="H2" s="134"/>
      <c r="I2" s="134"/>
      <c r="J2" s="134"/>
      <c r="K2" s="182"/>
      <c r="L2" s="135"/>
      <c r="M2" s="184" t="s">
        <v>190</v>
      </c>
      <c r="N2" s="117"/>
      <c r="O2" s="194"/>
    </row>
    <row r="3" spans="1:15" s="26" customFormat="1" ht="29.25" customHeight="1" x14ac:dyDescent="0.35">
      <c r="A3" s="238" t="s">
        <v>191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103"/>
      <c r="M3" s="177"/>
      <c r="N3" s="117"/>
      <c r="O3" s="194"/>
    </row>
    <row r="4" spans="1:15" s="26" customFormat="1" ht="24" customHeight="1" x14ac:dyDescent="0.35">
      <c r="A4" s="239" t="s">
        <v>320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199">
        <f>L10+L172+L196</f>
        <v>356</v>
      </c>
      <c r="M4" s="177"/>
      <c r="N4" s="117"/>
      <c r="O4" s="194"/>
    </row>
    <row r="5" spans="1:15" s="26" customFormat="1" ht="21.75" customHeight="1" x14ac:dyDescent="0.35">
      <c r="A5" s="212"/>
      <c r="B5" s="212"/>
      <c r="C5" s="212"/>
      <c r="D5" s="212"/>
      <c r="E5" s="103"/>
      <c r="F5" s="103"/>
      <c r="G5" s="103"/>
      <c r="H5" s="103"/>
      <c r="I5" s="103"/>
      <c r="J5" s="103"/>
      <c r="K5" s="177"/>
      <c r="L5" s="103"/>
      <c r="M5" s="177"/>
      <c r="N5" s="117"/>
      <c r="O5" s="194"/>
    </row>
    <row r="6" spans="1:15" s="26" customFormat="1" ht="27.75" customHeight="1" x14ac:dyDescent="0.35">
      <c r="A6" s="210"/>
      <c r="B6" s="210"/>
      <c r="C6" s="210"/>
      <c r="D6" s="211"/>
      <c r="E6" s="104"/>
      <c r="F6" s="104"/>
      <c r="G6" s="213"/>
      <c r="H6" s="213"/>
      <c r="I6" s="104"/>
      <c r="J6" s="104"/>
      <c r="K6" s="183"/>
      <c r="L6" s="104"/>
      <c r="M6" s="183"/>
      <c r="N6" s="117"/>
      <c r="O6" s="194"/>
    </row>
    <row r="7" spans="1:15" ht="35.25" customHeight="1" x14ac:dyDescent="0.3">
      <c r="A7" s="5" t="s">
        <v>1</v>
      </c>
      <c r="B7" s="6" t="s">
        <v>2</v>
      </c>
      <c r="C7" s="5" t="s">
        <v>3</v>
      </c>
      <c r="D7" s="7" t="s">
        <v>4</v>
      </c>
      <c r="E7" s="79" t="s">
        <v>321</v>
      </c>
      <c r="F7" s="79" t="s">
        <v>322</v>
      </c>
      <c r="G7" s="216" t="s">
        <v>323</v>
      </c>
      <c r="H7" s="216" t="s">
        <v>324</v>
      </c>
      <c r="I7" s="79" t="s">
        <v>43</v>
      </c>
      <c r="J7" s="79" t="s">
        <v>95</v>
      </c>
      <c r="K7" s="162" t="s">
        <v>96</v>
      </c>
      <c r="L7" s="79" t="s">
        <v>97</v>
      </c>
      <c r="M7" s="162" t="s">
        <v>98</v>
      </c>
      <c r="N7" s="118"/>
      <c r="O7" s="226"/>
    </row>
    <row r="8" spans="1:15" ht="19.5" customHeight="1" x14ac:dyDescent="0.35">
      <c r="A8" s="242"/>
      <c r="B8" s="243"/>
      <c r="C8" s="243"/>
      <c r="D8" s="244"/>
      <c r="E8" s="214">
        <v>1</v>
      </c>
      <c r="F8" s="214">
        <v>2</v>
      </c>
      <c r="G8" s="215">
        <v>3</v>
      </c>
      <c r="H8" s="215">
        <v>4</v>
      </c>
      <c r="I8" s="80">
        <v>5</v>
      </c>
      <c r="J8" s="80">
        <v>6</v>
      </c>
      <c r="K8" s="163">
        <v>7</v>
      </c>
      <c r="L8" s="80" t="s">
        <v>325</v>
      </c>
      <c r="M8" s="163">
        <v>9</v>
      </c>
    </row>
    <row r="9" spans="1:15" ht="19.5" customHeight="1" x14ac:dyDescent="0.35">
      <c r="A9" s="8" t="s">
        <v>5</v>
      </c>
      <c r="B9" s="9"/>
      <c r="C9" s="9"/>
      <c r="D9" s="35"/>
      <c r="E9" s="197"/>
      <c r="F9" s="197"/>
      <c r="G9" s="197"/>
      <c r="H9" s="60"/>
      <c r="I9" s="81"/>
      <c r="J9" s="81"/>
      <c r="K9" s="164"/>
      <c r="L9" s="81"/>
      <c r="M9" s="164"/>
    </row>
    <row r="10" spans="1:15" ht="30.75" customHeight="1" x14ac:dyDescent="0.35">
      <c r="A10" s="10"/>
      <c r="B10" s="11"/>
      <c r="C10" s="12"/>
      <c r="D10" s="36" t="s">
        <v>282</v>
      </c>
      <c r="E10" s="42">
        <f t="shared" ref="E10:F10" si="0">E11+E145+E154</f>
        <v>222471000</v>
      </c>
      <c r="F10" s="42">
        <f t="shared" si="0"/>
        <v>295846000</v>
      </c>
      <c r="G10" s="42">
        <f t="shared" ref="G10:H10" si="1">G11+G145+G154</f>
        <v>222471000</v>
      </c>
      <c r="H10" s="42">
        <f t="shared" si="1"/>
        <v>295846000</v>
      </c>
      <c r="I10" s="82">
        <f t="shared" ref="I10:K10" si="2">I11+I145+I154</f>
        <v>290438584</v>
      </c>
      <c r="J10" s="82">
        <f t="shared" si="2"/>
        <v>290438584</v>
      </c>
      <c r="K10" s="165">
        <f t="shared" si="2"/>
        <v>290438228</v>
      </c>
      <c r="L10" s="82">
        <f>J10-K10</f>
        <v>356</v>
      </c>
      <c r="M10" s="165">
        <f>M11+M145+M154</f>
        <v>292500953</v>
      </c>
      <c r="N10" s="120"/>
      <c r="O10" s="40">
        <f>K10-K12-K38-K71-K79-K86-K139-K143-K145</f>
        <v>-1252421</v>
      </c>
    </row>
    <row r="11" spans="1:15" ht="18" customHeight="1" x14ac:dyDescent="0.35">
      <c r="A11" s="10"/>
      <c r="B11" s="11"/>
      <c r="C11" s="12"/>
      <c r="D11" s="36" t="s">
        <v>216</v>
      </c>
      <c r="E11" s="43">
        <f t="shared" ref="E11:F11" si="3">E12+E38+E71+E79+E86+E143+E139+E114</f>
        <v>222471000</v>
      </c>
      <c r="F11" s="43">
        <f t="shared" si="3"/>
        <v>295785000</v>
      </c>
      <c r="G11" s="43">
        <f t="shared" ref="G11:H11" si="4">G12+G38+G71+G79+G86+G143+G139+G114</f>
        <v>222471000</v>
      </c>
      <c r="H11" s="43">
        <f t="shared" si="4"/>
        <v>295785000</v>
      </c>
      <c r="I11" s="43">
        <f t="shared" ref="I11:K11" si="5">I12+I38+I71+I79+I86+I143+I139+I114</f>
        <v>291631059</v>
      </c>
      <c r="J11" s="43">
        <f t="shared" si="5"/>
        <v>291631059</v>
      </c>
      <c r="K11" s="148">
        <f t="shared" si="5"/>
        <v>291630703</v>
      </c>
      <c r="L11" s="82">
        <f t="shared" ref="L11:L78" si="6">J11-K11</f>
        <v>356</v>
      </c>
      <c r="M11" s="148">
        <f>M12+M38+M71+M79+M86+M143+M139+M114</f>
        <v>291385424</v>
      </c>
      <c r="N11" s="120"/>
      <c r="O11" s="40">
        <f>K11-K12-K38-K71-K79-K86-K143</f>
        <v>5088420</v>
      </c>
    </row>
    <row r="12" spans="1:15" ht="18" customHeight="1" x14ac:dyDescent="0.35">
      <c r="A12" s="10">
        <v>10</v>
      </c>
      <c r="B12" s="11"/>
      <c r="C12" s="13"/>
      <c r="D12" s="36" t="s">
        <v>6</v>
      </c>
      <c r="E12" s="44">
        <f t="shared" ref="E12:F12" si="7">E13+E25+E30</f>
        <v>214053000</v>
      </c>
      <c r="F12" s="44">
        <f t="shared" si="7"/>
        <v>283315000</v>
      </c>
      <c r="G12" s="44">
        <f t="shared" ref="G12:H12" si="8">G13+G25+G30</f>
        <v>214053000</v>
      </c>
      <c r="H12" s="44">
        <f t="shared" si="8"/>
        <v>283315000</v>
      </c>
      <c r="I12" s="83">
        <f t="shared" ref="I12:K12" si="9">I13+I25+I30</f>
        <v>279572035</v>
      </c>
      <c r="J12" s="83">
        <f t="shared" si="9"/>
        <v>279572035</v>
      </c>
      <c r="K12" s="166">
        <f t="shared" si="9"/>
        <v>279572035</v>
      </c>
      <c r="L12" s="82">
        <f t="shared" si="6"/>
        <v>0</v>
      </c>
      <c r="M12" s="166">
        <f>M13+M25+M30</f>
        <v>278349356</v>
      </c>
      <c r="N12" s="120"/>
      <c r="O12" s="40">
        <f>K12-K13-K25-K30</f>
        <v>0</v>
      </c>
    </row>
    <row r="13" spans="1:15" ht="18" customHeight="1" x14ac:dyDescent="0.35">
      <c r="A13" s="10"/>
      <c r="B13" s="11" t="s">
        <v>112</v>
      </c>
      <c r="C13" s="218"/>
      <c r="D13" s="219" t="s">
        <v>306</v>
      </c>
      <c r="E13" s="45">
        <f t="shared" ref="E13" si="10">SUM(E14:E24)</f>
        <v>203658000</v>
      </c>
      <c r="F13" s="45">
        <f t="shared" ref="F13" si="11">SUM(F14:F24)</f>
        <v>261806000</v>
      </c>
      <c r="G13" s="45">
        <f t="shared" ref="G13" si="12">SUM(G14:G24)</f>
        <v>203658000</v>
      </c>
      <c r="H13" s="45">
        <f t="shared" ref="H13" si="13">SUM(H14:H24)</f>
        <v>261806000</v>
      </c>
      <c r="I13" s="84">
        <f t="shared" ref="I13:K13" si="14">SUM(I14:I24)</f>
        <v>258774280</v>
      </c>
      <c r="J13" s="84">
        <f t="shared" si="14"/>
        <v>258774280</v>
      </c>
      <c r="K13" s="167">
        <f t="shared" si="14"/>
        <v>258774280</v>
      </c>
      <c r="L13" s="82">
        <f t="shared" si="6"/>
        <v>0</v>
      </c>
      <c r="M13" s="167">
        <f>SUM(M14:M24)</f>
        <v>260788502</v>
      </c>
      <c r="N13" s="120"/>
      <c r="O13" s="40">
        <f>K13-K14-K15-K16-K17-K18-K19-K20-K21-K22-K24</f>
        <v>0</v>
      </c>
    </row>
    <row r="14" spans="1:15" ht="24" customHeight="1" x14ac:dyDescent="0.35">
      <c r="A14" s="10"/>
      <c r="B14" s="11"/>
      <c r="C14" s="220" t="s">
        <v>7</v>
      </c>
      <c r="D14" s="221" t="s">
        <v>113</v>
      </c>
      <c r="E14" s="61">
        <f>[1]dj!$H$21</f>
        <v>161383000</v>
      </c>
      <c r="F14" s="61">
        <f>[2]dj!$G$26</f>
        <v>164498000</v>
      </c>
      <c r="G14" s="99">
        <f>[1]dj!$K$21</f>
        <v>161383000</v>
      </c>
      <c r="H14" s="85">
        <f>[2]dj!$G$27</f>
        <v>164498000</v>
      </c>
      <c r="I14" s="85">
        <v>164489154</v>
      </c>
      <c r="J14" s="85">
        <v>164489154</v>
      </c>
      <c r="K14" s="85">
        <v>164489154</v>
      </c>
      <c r="L14" s="82">
        <f>J14-K14</f>
        <v>0</v>
      </c>
      <c r="M14" s="85">
        <v>166432721</v>
      </c>
      <c r="N14" s="120"/>
      <c r="O14" s="40" t="s">
        <v>254</v>
      </c>
    </row>
    <row r="15" spans="1:15" ht="24" customHeight="1" x14ac:dyDescent="0.35">
      <c r="A15" s="10"/>
      <c r="B15" s="11"/>
      <c r="C15" s="220" t="s">
        <v>117</v>
      </c>
      <c r="D15" s="221" t="s">
        <v>116</v>
      </c>
      <c r="E15" s="61">
        <f>[1]dj!$H$22</f>
        <v>19749000</v>
      </c>
      <c r="F15" s="61">
        <f>[2]dj!$G$28</f>
        <v>16801000</v>
      </c>
      <c r="G15" s="99">
        <f>[1]dj!$K$22</f>
        <v>19749000</v>
      </c>
      <c r="H15" s="85">
        <f>[2]dj!$G$29</f>
        <v>16801000</v>
      </c>
      <c r="I15" s="85">
        <v>16748675</v>
      </c>
      <c r="J15" s="85">
        <v>16748675</v>
      </c>
      <c r="K15" s="85">
        <v>16748675</v>
      </c>
      <c r="L15" s="82">
        <f t="shared" ref="L15:L24" si="15">J15-K15</f>
        <v>0</v>
      </c>
      <c r="M15" s="85">
        <v>16791491</v>
      </c>
      <c r="N15" s="120"/>
      <c r="O15" s="40"/>
    </row>
    <row r="16" spans="1:15" ht="23.25" customHeight="1" x14ac:dyDescent="0.35">
      <c r="A16" s="10"/>
      <c r="B16" s="11"/>
      <c r="C16" s="220" t="s">
        <v>119</v>
      </c>
      <c r="D16" s="221" t="s">
        <v>118</v>
      </c>
      <c r="E16" s="61">
        <f>[1]dj!$H$23</f>
        <v>18617000</v>
      </c>
      <c r="F16" s="61">
        <f>[2]dj!$G$30</f>
        <v>22785000</v>
      </c>
      <c r="G16" s="99">
        <f>[1]dj!$K$23</f>
        <v>18617000</v>
      </c>
      <c r="H16" s="85">
        <f>[2]dj!$G$31</f>
        <v>22785000</v>
      </c>
      <c r="I16" s="85">
        <v>22714066</v>
      </c>
      <c r="J16" s="85">
        <v>22714066</v>
      </c>
      <c r="K16" s="85">
        <v>22714066</v>
      </c>
      <c r="L16" s="82">
        <f t="shared" si="15"/>
        <v>0</v>
      </c>
      <c r="M16" s="85">
        <v>23705661</v>
      </c>
      <c r="N16" s="120"/>
      <c r="O16" s="40"/>
    </row>
    <row r="17" spans="1:15" ht="21.75" customHeight="1" x14ac:dyDescent="0.35">
      <c r="A17" s="10"/>
      <c r="B17" s="11"/>
      <c r="C17" s="220" t="s">
        <v>121</v>
      </c>
      <c r="D17" s="221" t="s">
        <v>120</v>
      </c>
      <c r="E17" s="61">
        <f>[1]dj!$H$24</f>
        <v>5000</v>
      </c>
      <c r="F17" s="61">
        <f>[2]dj!$G$32</f>
        <v>6000</v>
      </c>
      <c r="G17" s="99">
        <f>[1]dj!$K$24</f>
        <v>5000</v>
      </c>
      <c r="H17" s="85">
        <f>[2]dj!$G$33</f>
        <v>6000</v>
      </c>
      <c r="I17" s="85">
        <v>5650</v>
      </c>
      <c r="J17" s="85">
        <v>5650</v>
      </c>
      <c r="K17" s="85">
        <v>5650</v>
      </c>
      <c r="L17" s="82">
        <f t="shared" si="15"/>
        <v>0</v>
      </c>
      <c r="M17" s="85">
        <v>5650</v>
      </c>
      <c r="N17" s="120"/>
      <c r="O17" s="40"/>
    </row>
    <row r="18" spans="1:15" ht="23.25" customHeight="1" x14ac:dyDescent="0.35">
      <c r="A18" s="10"/>
      <c r="B18" s="11"/>
      <c r="C18" s="220" t="s">
        <v>123</v>
      </c>
      <c r="D18" s="221" t="s">
        <v>122</v>
      </c>
      <c r="E18" s="61">
        <f>[1]dj!$H$25</f>
        <v>1000</v>
      </c>
      <c r="F18" s="61">
        <f>[2]dj!$G$34</f>
        <v>2000</v>
      </c>
      <c r="G18" s="99">
        <f>[1]dj!$K$25</f>
        <v>1000</v>
      </c>
      <c r="H18" s="85">
        <f>[2]dj!$G$35</f>
        <v>2000</v>
      </c>
      <c r="I18" s="85">
        <v>1380</v>
      </c>
      <c r="J18" s="85">
        <v>1380</v>
      </c>
      <c r="K18" s="85">
        <v>1380</v>
      </c>
      <c r="L18" s="82">
        <f t="shared" si="15"/>
        <v>0</v>
      </c>
      <c r="M18" s="85">
        <v>1380</v>
      </c>
      <c r="N18" s="120"/>
      <c r="O18" s="40"/>
    </row>
    <row r="19" spans="1:15" ht="21.75" customHeight="1" x14ac:dyDescent="0.35">
      <c r="A19" s="10"/>
      <c r="B19" s="11"/>
      <c r="C19" s="220" t="s">
        <v>124</v>
      </c>
      <c r="D19" s="221" t="s">
        <v>8</v>
      </c>
      <c r="E19" s="61">
        <f>[1]dj!$H$26</f>
        <v>118000</v>
      </c>
      <c r="F19" s="61">
        <f>[2]dj!$G$36</f>
        <v>155000</v>
      </c>
      <c r="G19" s="99">
        <f>[1]dj!$K$26</f>
        <v>118000</v>
      </c>
      <c r="H19" s="85">
        <f>[2]dj!$G$37</f>
        <v>155000</v>
      </c>
      <c r="I19" s="85">
        <v>152114</v>
      </c>
      <c r="J19" s="85">
        <v>152114</v>
      </c>
      <c r="K19" s="85">
        <v>152114</v>
      </c>
      <c r="L19" s="82">
        <f t="shared" si="15"/>
        <v>0</v>
      </c>
      <c r="M19" s="85">
        <v>152114</v>
      </c>
      <c r="N19" s="120"/>
      <c r="O19" s="40"/>
    </row>
    <row r="20" spans="1:15" ht="21" customHeight="1" x14ac:dyDescent="0.35">
      <c r="A20" s="10"/>
      <c r="B20" s="11"/>
      <c r="C20" s="220" t="s">
        <v>125</v>
      </c>
      <c r="D20" s="221" t="s">
        <v>9</v>
      </c>
      <c r="E20" s="61">
        <f>[1]dj!$H$27</f>
        <v>0</v>
      </c>
      <c r="F20" s="61">
        <f>[2]dj!$G$38</f>
        <v>0</v>
      </c>
      <c r="G20" s="99">
        <f>[1]dj!$K$27</f>
        <v>0</v>
      </c>
      <c r="H20" s="85">
        <f>[2]dj!$G$39</f>
        <v>0</v>
      </c>
      <c r="I20" s="85"/>
      <c r="J20" s="85"/>
      <c r="K20" s="85"/>
      <c r="L20" s="82">
        <f t="shared" si="15"/>
        <v>0</v>
      </c>
      <c r="M20" s="85"/>
      <c r="N20" s="120"/>
      <c r="O20" s="40"/>
    </row>
    <row r="21" spans="1:15" ht="21" customHeight="1" x14ac:dyDescent="0.35">
      <c r="A21" s="10"/>
      <c r="B21" s="11"/>
      <c r="C21" s="220" t="s">
        <v>126</v>
      </c>
      <c r="D21" s="221" t="s">
        <v>127</v>
      </c>
      <c r="E21" s="61">
        <f>[1]dj!$H$28</f>
        <v>1002000</v>
      </c>
      <c r="F21" s="61">
        <f>[2]dj!$G$41</f>
        <v>1452000</v>
      </c>
      <c r="G21" s="99">
        <f>[1]dj!$K$28</f>
        <v>1002000</v>
      </c>
      <c r="H21" s="85">
        <f>[2]dj!$G$41</f>
        <v>1452000</v>
      </c>
      <c r="I21" s="85">
        <v>1435136</v>
      </c>
      <c r="J21" s="85">
        <v>1435136</v>
      </c>
      <c r="K21" s="85">
        <v>1435136</v>
      </c>
      <c r="L21" s="82">
        <f t="shared" si="15"/>
        <v>0</v>
      </c>
      <c r="M21" s="85">
        <v>1446011</v>
      </c>
      <c r="N21" s="120"/>
      <c r="O21" s="40"/>
    </row>
    <row r="22" spans="1:15" ht="23.25" customHeight="1" x14ac:dyDescent="0.35">
      <c r="A22" s="10"/>
      <c r="B22" s="11"/>
      <c r="C22" s="220" t="s">
        <v>128</v>
      </c>
      <c r="D22" s="221" t="s">
        <v>129</v>
      </c>
      <c r="E22" s="61">
        <f>[1]dj!$H$29</f>
        <v>1401000</v>
      </c>
      <c r="F22" s="61">
        <f>[2]dj!$G$42</f>
        <v>1560000</v>
      </c>
      <c r="G22" s="99">
        <f>[1]dj!$K$29</f>
        <v>1401000</v>
      </c>
      <c r="H22" s="85">
        <f>[2]dj!$G$43</f>
        <v>1560000</v>
      </c>
      <c r="I22" s="85">
        <v>1550119</v>
      </c>
      <c r="J22" s="85">
        <v>1550119</v>
      </c>
      <c r="K22" s="85">
        <v>1550119</v>
      </c>
      <c r="L22" s="82">
        <f t="shared" si="15"/>
        <v>0</v>
      </c>
      <c r="M22" s="85">
        <v>1546924</v>
      </c>
      <c r="N22" s="120"/>
      <c r="O22" s="40"/>
    </row>
    <row r="23" spans="1:15" ht="23.25" customHeight="1" x14ac:dyDescent="0.35">
      <c r="A23" s="10"/>
      <c r="B23" s="11"/>
      <c r="C23" s="222" t="s">
        <v>307</v>
      </c>
      <c r="D23" s="221" t="s">
        <v>308</v>
      </c>
      <c r="E23" s="61"/>
      <c r="F23" s="61"/>
      <c r="G23" s="99"/>
      <c r="H23" s="85"/>
      <c r="I23" s="85"/>
      <c r="J23" s="85"/>
      <c r="K23" s="85"/>
      <c r="L23" s="82">
        <f t="shared" si="15"/>
        <v>0</v>
      </c>
      <c r="M23" s="85"/>
      <c r="N23" s="120"/>
      <c r="O23" s="40"/>
    </row>
    <row r="24" spans="1:15" ht="21.75" customHeight="1" x14ac:dyDescent="0.35">
      <c r="A24" s="10"/>
      <c r="B24" s="11"/>
      <c r="C24" s="220" t="s">
        <v>10</v>
      </c>
      <c r="D24" s="221" t="s">
        <v>130</v>
      </c>
      <c r="E24" s="61">
        <f>[1]dj!$H$30</f>
        <v>1382000</v>
      </c>
      <c r="F24" s="61">
        <f>[2]dj!$G$44</f>
        <v>54547000</v>
      </c>
      <c r="G24" s="99">
        <f>[1]dj!$K$30</f>
        <v>1382000</v>
      </c>
      <c r="H24" s="85">
        <f>[2]dj!$G$45</f>
        <v>54547000</v>
      </c>
      <c r="I24" s="85">
        <v>51677986</v>
      </c>
      <c r="J24" s="85">
        <v>51677986</v>
      </c>
      <c r="K24" s="85">
        <v>51677986</v>
      </c>
      <c r="L24" s="82">
        <f t="shared" si="15"/>
        <v>0</v>
      </c>
      <c r="M24" s="85">
        <v>50706550</v>
      </c>
      <c r="N24" s="120"/>
      <c r="O24" s="40"/>
    </row>
    <row r="25" spans="1:15" ht="18" customHeight="1" x14ac:dyDescent="0.35">
      <c r="A25" s="10"/>
      <c r="B25" s="11" t="s">
        <v>114</v>
      </c>
      <c r="C25" s="218"/>
      <c r="D25" s="223" t="s">
        <v>11</v>
      </c>
      <c r="E25" s="45">
        <f>SUM(E26:E29)</f>
        <v>2968000</v>
      </c>
      <c r="F25" s="45">
        <f t="shared" ref="F25" si="16">SUM(F26:F29)</f>
        <v>2863000</v>
      </c>
      <c r="G25" s="45">
        <f t="shared" ref="G25:M25" si="17">SUM(G26:G29)</f>
        <v>2968000</v>
      </c>
      <c r="H25" s="45">
        <f t="shared" si="17"/>
        <v>2863000</v>
      </c>
      <c r="I25" s="45">
        <f t="shared" si="17"/>
        <v>2843971</v>
      </c>
      <c r="J25" s="45">
        <f t="shared" si="17"/>
        <v>2843971</v>
      </c>
      <c r="K25" s="45">
        <f t="shared" si="17"/>
        <v>2843971</v>
      </c>
      <c r="L25" s="45">
        <f t="shared" si="17"/>
        <v>0</v>
      </c>
      <c r="M25" s="45">
        <f t="shared" si="17"/>
        <v>2843971</v>
      </c>
      <c r="N25" s="120"/>
      <c r="O25" s="40">
        <f>K25-K26-K27-K29</f>
        <v>2080750</v>
      </c>
    </row>
    <row r="26" spans="1:15" ht="18" customHeight="1" x14ac:dyDescent="0.35">
      <c r="A26" s="10"/>
      <c r="B26" s="11"/>
      <c r="C26" s="220" t="s">
        <v>131</v>
      </c>
      <c r="D26" s="221" t="s">
        <v>132</v>
      </c>
      <c r="E26" s="61">
        <f>[1]dj!$H$32</f>
        <v>0</v>
      </c>
      <c r="F26" s="61">
        <f>[2]dj!$G$48</f>
        <v>0</v>
      </c>
      <c r="G26" s="99">
        <f>[1]dj!$K$32</f>
        <v>0</v>
      </c>
      <c r="H26" s="85">
        <f>[2]dj!$G$49</f>
        <v>0</v>
      </c>
      <c r="I26" s="85"/>
      <c r="J26" s="85"/>
      <c r="K26" s="85"/>
      <c r="L26" s="82">
        <f t="shared" si="6"/>
        <v>0</v>
      </c>
      <c r="M26" s="85"/>
      <c r="N26" s="120"/>
      <c r="O26" s="40"/>
    </row>
    <row r="27" spans="1:15" ht="18" customHeight="1" x14ac:dyDescent="0.35">
      <c r="A27" s="10"/>
      <c r="B27" s="11"/>
      <c r="C27" s="220" t="s">
        <v>133</v>
      </c>
      <c r="D27" s="221" t="s">
        <v>134</v>
      </c>
      <c r="E27" s="61">
        <f>[1]dj!$H$33</f>
        <v>0</v>
      </c>
      <c r="F27" s="61">
        <f>[2]dj!$G$50</f>
        <v>0</v>
      </c>
      <c r="G27" s="99">
        <f>[1]dj!$K$33</f>
        <v>0</v>
      </c>
      <c r="H27" s="85">
        <f>[2]dj!$G$51</f>
        <v>0</v>
      </c>
      <c r="I27" s="85"/>
      <c r="J27" s="85"/>
      <c r="K27" s="85"/>
      <c r="L27" s="82">
        <f t="shared" si="6"/>
        <v>0</v>
      </c>
      <c r="M27" s="85"/>
      <c r="N27" s="120"/>
      <c r="O27" s="40"/>
    </row>
    <row r="28" spans="1:15" ht="18" customHeight="1" x14ac:dyDescent="0.35">
      <c r="A28" s="10"/>
      <c r="B28" s="11"/>
      <c r="C28" s="222" t="s">
        <v>293</v>
      </c>
      <c r="D28" s="221" t="s">
        <v>294</v>
      </c>
      <c r="E28" s="61">
        <f>[1]dj!$H$34</f>
        <v>2180000</v>
      </c>
      <c r="F28" s="61">
        <f>[2]dj!$G$52</f>
        <v>2081000</v>
      </c>
      <c r="G28" s="99">
        <f>[1]dj!$K$34</f>
        <v>2180000</v>
      </c>
      <c r="H28" s="85">
        <f>[2]dj!$G$53</f>
        <v>2081000</v>
      </c>
      <c r="I28" s="85">
        <v>2080750</v>
      </c>
      <c r="J28" s="85">
        <v>2080750</v>
      </c>
      <c r="K28" s="85">
        <v>2080750</v>
      </c>
      <c r="L28" s="82">
        <f t="shared" si="6"/>
        <v>0</v>
      </c>
      <c r="M28" s="85">
        <v>2080750</v>
      </c>
      <c r="N28" s="120"/>
      <c r="O28" s="40"/>
    </row>
    <row r="29" spans="1:15" ht="17.25" customHeight="1" x14ac:dyDescent="0.35">
      <c r="A29" s="10"/>
      <c r="B29" s="11"/>
      <c r="C29" s="220" t="s">
        <v>135</v>
      </c>
      <c r="D29" s="221" t="s">
        <v>136</v>
      </c>
      <c r="E29" s="61">
        <f>[1]dj!$H$35</f>
        <v>788000</v>
      </c>
      <c r="F29" s="61">
        <f>[2]dj!$G$54</f>
        <v>782000</v>
      </c>
      <c r="G29" s="99">
        <f>[1]dj!$K$35</f>
        <v>788000</v>
      </c>
      <c r="H29" s="85">
        <f>[2]dj!$G$55</f>
        <v>782000</v>
      </c>
      <c r="I29" s="85">
        <v>763221</v>
      </c>
      <c r="J29" s="85">
        <v>763221</v>
      </c>
      <c r="K29" s="85">
        <v>763221</v>
      </c>
      <c r="L29" s="82">
        <f t="shared" si="6"/>
        <v>0</v>
      </c>
      <c r="M29" s="85">
        <v>763221</v>
      </c>
      <c r="N29" s="120"/>
      <c r="O29" s="40"/>
    </row>
    <row r="30" spans="1:15" ht="18" customHeight="1" x14ac:dyDescent="0.35">
      <c r="A30" s="10"/>
      <c r="B30" s="11" t="s">
        <v>115</v>
      </c>
      <c r="C30" s="218"/>
      <c r="D30" s="219" t="s">
        <v>309</v>
      </c>
      <c r="E30" s="45">
        <f>SUM(E31:E37)</f>
        <v>7427000</v>
      </c>
      <c r="F30" s="45">
        <f t="shared" ref="F30" si="18">SUM(F31:F37)</f>
        <v>18646000</v>
      </c>
      <c r="G30" s="45">
        <f t="shared" ref="G30:M30" si="19">SUM(G31:G37)</f>
        <v>7427000</v>
      </c>
      <c r="H30" s="45">
        <f t="shared" si="19"/>
        <v>18646000</v>
      </c>
      <c r="I30" s="45">
        <f t="shared" si="19"/>
        <v>17953784</v>
      </c>
      <c r="J30" s="45">
        <f t="shared" si="19"/>
        <v>17953784</v>
      </c>
      <c r="K30" s="45">
        <f t="shared" si="19"/>
        <v>17953784</v>
      </c>
      <c r="L30" s="45">
        <f t="shared" si="19"/>
        <v>0</v>
      </c>
      <c r="M30" s="45">
        <f t="shared" si="19"/>
        <v>14716883</v>
      </c>
      <c r="N30" s="120"/>
      <c r="O30" s="40">
        <f>K30-K31-K32-K33-K34-K35</f>
        <v>4710542</v>
      </c>
    </row>
    <row r="31" spans="1:15" ht="18" customHeight="1" x14ac:dyDescent="0.35">
      <c r="A31" s="10"/>
      <c r="B31" s="11"/>
      <c r="C31" s="220" t="s">
        <v>12</v>
      </c>
      <c r="D31" s="221" t="s">
        <v>137</v>
      </c>
      <c r="E31" s="99">
        <f>[1]dj!$H$37</f>
        <v>2223000</v>
      </c>
      <c r="F31" s="99">
        <f>[2]dj!$G$58</f>
        <v>9898000</v>
      </c>
      <c r="G31" s="99">
        <f>[1]dj!$K$37</f>
        <v>2223000</v>
      </c>
      <c r="H31" s="85">
        <f>[2]dj!$G$59</f>
        <v>9898000</v>
      </c>
      <c r="I31" s="85">
        <v>9455985</v>
      </c>
      <c r="J31" s="85">
        <v>9455985</v>
      </c>
      <c r="K31" s="85">
        <v>9455985</v>
      </c>
      <c r="L31" s="82">
        <f t="shared" si="6"/>
        <v>0</v>
      </c>
      <c r="M31" s="85">
        <v>7255374</v>
      </c>
      <c r="N31" s="120"/>
      <c r="O31" s="40"/>
    </row>
    <row r="32" spans="1:15" ht="18" customHeight="1" x14ac:dyDescent="0.35">
      <c r="A32" s="10"/>
      <c r="B32" s="11"/>
      <c r="C32" s="220" t="s">
        <v>138</v>
      </c>
      <c r="D32" s="221" t="s">
        <v>13</v>
      </c>
      <c r="E32" s="99">
        <f>[1]dj!$H$38</f>
        <v>72000</v>
      </c>
      <c r="F32" s="99">
        <f>[2]dj!$G$60</f>
        <v>290000</v>
      </c>
      <c r="G32" s="99">
        <f>[1]dj!$K$38</f>
        <v>72000</v>
      </c>
      <c r="H32" s="85">
        <f>[2]dj!$G$61</f>
        <v>290000</v>
      </c>
      <c r="I32" s="85">
        <v>275769</v>
      </c>
      <c r="J32" s="85">
        <v>275769</v>
      </c>
      <c r="K32" s="85">
        <v>275769</v>
      </c>
      <c r="L32" s="82">
        <f t="shared" si="6"/>
        <v>0</v>
      </c>
      <c r="M32" s="85">
        <v>206975</v>
      </c>
      <c r="N32" s="120"/>
      <c r="O32" s="40"/>
    </row>
    <row r="33" spans="1:15" ht="18" customHeight="1" x14ac:dyDescent="0.35">
      <c r="A33" s="10"/>
      <c r="B33" s="11"/>
      <c r="C33" s="220" t="s">
        <v>139</v>
      </c>
      <c r="D33" s="221" t="s">
        <v>14</v>
      </c>
      <c r="E33" s="99">
        <f>[1]dj!$H$39</f>
        <v>739000</v>
      </c>
      <c r="F33" s="99">
        <f>[2]dj!$G$62</f>
        <v>3070000</v>
      </c>
      <c r="G33" s="99">
        <f>[1]dj!$K$39</f>
        <v>739000</v>
      </c>
      <c r="H33" s="85">
        <f>[2]dj!$G$63</f>
        <v>3070000</v>
      </c>
      <c r="I33" s="85">
        <v>2902242</v>
      </c>
      <c r="J33" s="85">
        <v>2902242</v>
      </c>
      <c r="K33" s="85">
        <v>2902242</v>
      </c>
      <c r="L33" s="82">
        <f t="shared" si="6"/>
        <v>0</v>
      </c>
      <c r="M33" s="85">
        <v>2177215</v>
      </c>
      <c r="N33" s="120"/>
      <c r="O33" s="40"/>
    </row>
    <row r="34" spans="1:15" ht="18" customHeight="1" x14ac:dyDescent="0.35">
      <c r="A34" s="10"/>
      <c r="B34" s="11"/>
      <c r="C34" s="220" t="s">
        <v>141</v>
      </c>
      <c r="D34" s="221" t="s">
        <v>140</v>
      </c>
      <c r="E34" s="99">
        <f>[1]dj!$H$40</f>
        <v>24000</v>
      </c>
      <c r="F34" s="99">
        <f>[2]dj!$G$64</f>
        <v>96000</v>
      </c>
      <c r="G34" s="99">
        <f>[1]dj!$K$40</f>
        <v>24000</v>
      </c>
      <c r="H34" s="85">
        <f>[2]dj!$G$65</f>
        <v>96000</v>
      </c>
      <c r="I34" s="85">
        <v>90361</v>
      </c>
      <c r="J34" s="85">
        <v>90361</v>
      </c>
      <c r="K34" s="85">
        <v>90361</v>
      </c>
      <c r="L34" s="82">
        <f t="shared" si="6"/>
        <v>0</v>
      </c>
      <c r="M34" s="85">
        <v>68367</v>
      </c>
      <c r="N34" s="120"/>
      <c r="O34" s="40"/>
    </row>
    <row r="35" spans="1:15" ht="18" customHeight="1" x14ac:dyDescent="0.35">
      <c r="A35" s="10"/>
      <c r="B35" s="11"/>
      <c r="C35" s="220" t="s">
        <v>111</v>
      </c>
      <c r="D35" s="221" t="s">
        <v>110</v>
      </c>
      <c r="E35" s="99">
        <f>[1]dj!$H$41</f>
        <v>178000</v>
      </c>
      <c r="F35" s="99">
        <f>[2]dj!$G$66</f>
        <v>573000</v>
      </c>
      <c r="G35" s="99">
        <f>[1]dj!$K$41</f>
        <v>178000</v>
      </c>
      <c r="H35" s="85">
        <f>[2]dj!$G$67</f>
        <v>573000</v>
      </c>
      <c r="I35" s="85">
        <v>518885</v>
      </c>
      <c r="J35" s="85">
        <v>518885</v>
      </c>
      <c r="K35" s="85">
        <v>518885</v>
      </c>
      <c r="L35" s="82">
        <f t="shared" si="6"/>
        <v>0</v>
      </c>
      <c r="M35" s="85">
        <v>335685</v>
      </c>
      <c r="N35" s="120"/>
      <c r="O35" s="40"/>
    </row>
    <row r="36" spans="1:15" ht="18" customHeight="1" x14ac:dyDescent="0.35">
      <c r="A36" s="10"/>
      <c r="B36" s="11"/>
      <c r="C36" s="205" t="s">
        <v>289</v>
      </c>
      <c r="D36" s="221" t="s">
        <v>290</v>
      </c>
      <c r="E36" s="99">
        <f>[1]dj!$H$42</f>
        <v>4191000</v>
      </c>
      <c r="F36" s="99">
        <f>[2]dj!$G$68</f>
        <v>4719000</v>
      </c>
      <c r="G36" s="99">
        <f>[1]dj!$K$42</f>
        <v>4191000</v>
      </c>
      <c r="H36" s="85">
        <f>[2]dj!$G$69</f>
        <v>4719000</v>
      </c>
      <c r="I36" s="85">
        <v>4710542</v>
      </c>
      <c r="J36" s="85">
        <v>4710542</v>
      </c>
      <c r="K36" s="85">
        <v>4710542</v>
      </c>
      <c r="L36" s="82">
        <f t="shared" si="6"/>
        <v>0</v>
      </c>
      <c r="M36" s="85">
        <v>4673267</v>
      </c>
      <c r="N36" s="120"/>
      <c r="O36" s="40"/>
    </row>
    <row r="37" spans="1:15" ht="18" customHeight="1" x14ac:dyDescent="0.35">
      <c r="A37" s="10"/>
      <c r="B37" s="11"/>
      <c r="C37" s="206" t="s">
        <v>310</v>
      </c>
      <c r="D37" s="207" t="s">
        <v>311</v>
      </c>
      <c r="E37" s="99"/>
      <c r="F37" s="99"/>
      <c r="G37" s="99"/>
      <c r="H37" s="85"/>
      <c r="I37" s="85"/>
      <c r="J37" s="85"/>
      <c r="K37" s="149"/>
      <c r="L37" s="82">
        <f t="shared" si="6"/>
        <v>0</v>
      </c>
      <c r="M37" s="85"/>
      <c r="N37" s="120"/>
      <c r="O37" s="40"/>
    </row>
    <row r="38" spans="1:15" ht="18" customHeight="1" x14ac:dyDescent="0.35">
      <c r="A38" s="10">
        <v>20</v>
      </c>
      <c r="B38" s="11"/>
      <c r="C38" s="224"/>
      <c r="D38" s="223" t="s">
        <v>15</v>
      </c>
      <c r="E38" s="44">
        <f>E39+E50+E51+E53+E57+SUM(E60:E63)+E64</f>
        <v>6088000</v>
      </c>
      <c r="F38" s="44">
        <f t="shared" ref="F38" si="20">F39+F50+F51+F53+F57+SUM(F60:F63)+F64</f>
        <v>7002000</v>
      </c>
      <c r="G38" s="44">
        <f t="shared" ref="G38:M38" si="21">G39+G50+G51+G53+G57+SUM(G60:G63)+G64</f>
        <v>6088000</v>
      </c>
      <c r="H38" s="44">
        <f t="shared" ref="H38" si="22">H39+H50+H51+H53+H57+SUM(H60:H63)+H64</f>
        <v>7002000</v>
      </c>
      <c r="I38" s="44">
        <f t="shared" si="21"/>
        <v>6970604</v>
      </c>
      <c r="J38" s="44">
        <f t="shared" si="21"/>
        <v>6970604</v>
      </c>
      <c r="K38" s="44">
        <f t="shared" si="21"/>
        <v>6970248</v>
      </c>
      <c r="L38" s="44">
        <f t="shared" si="21"/>
        <v>356</v>
      </c>
      <c r="M38" s="44">
        <f t="shared" si="21"/>
        <v>7346458</v>
      </c>
      <c r="N38" s="120"/>
      <c r="O38" s="40">
        <f>K38-K39-K51-K50-K53-K57-K60-K61-K62-K63-K64</f>
        <v>0</v>
      </c>
    </row>
    <row r="39" spans="1:15" ht="18" customHeight="1" x14ac:dyDescent="0.35">
      <c r="A39" s="10"/>
      <c r="B39" s="11" t="s">
        <v>142</v>
      </c>
      <c r="C39" s="218"/>
      <c r="D39" s="223" t="s">
        <v>16</v>
      </c>
      <c r="E39" s="45">
        <f>SUM(E40:E49)</f>
        <v>4226000</v>
      </c>
      <c r="F39" s="45">
        <f t="shared" ref="F39" si="23">SUM(F40:F49)</f>
        <v>5129000</v>
      </c>
      <c r="G39" s="45">
        <f t="shared" ref="G39:M39" si="24">SUM(G40:G49)</f>
        <v>4226000</v>
      </c>
      <c r="H39" s="45">
        <f t="shared" si="24"/>
        <v>5129000</v>
      </c>
      <c r="I39" s="45">
        <f t="shared" si="24"/>
        <v>5114666</v>
      </c>
      <c r="J39" s="45">
        <f t="shared" si="24"/>
        <v>5114666</v>
      </c>
      <c r="K39" s="45">
        <f t="shared" si="24"/>
        <v>5114310</v>
      </c>
      <c r="L39" s="45">
        <f t="shared" si="24"/>
        <v>356</v>
      </c>
      <c r="M39" s="45">
        <f t="shared" si="24"/>
        <v>5444705</v>
      </c>
      <c r="N39" s="120"/>
      <c r="O39" s="40">
        <f>K39-K40-K41-K42-K43-K44-K45-K46-K47-K48-K49</f>
        <v>0</v>
      </c>
    </row>
    <row r="40" spans="1:15" ht="18" customHeight="1" x14ac:dyDescent="0.35">
      <c r="A40" s="10"/>
      <c r="B40" s="11"/>
      <c r="C40" s="12" t="s">
        <v>17</v>
      </c>
      <c r="D40" s="37" t="s">
        <v>143</v>
      </c>
      <c r="E40" s="99">
        <f>[1]dj!$H$45</f>
        <v>34000</v>
      </c>
      <c r="F40" s="99">
        <f>[2]dj!$G$74</f>
        <v>40000</v>
      </c>
      <c r="G40" s="99">
        <f>[1]dj!$K$45</f>
        <v>34000</v>
      </c>
      <c r="H40" s="85">
        <f>[2]dj!$G$75</f>
        <v>40000</v>
      </c>
      <c r="I40" s="85">
        <v>39920</v>
      </c>
      <c r="J40" s="85">
        <v>39920</v>
      </c>
      <c r="K40" s="85">
        <v>39920</v>
      </c>
      <c r="L40" s="82">
        <f t="shared" si="6"/>
        <v>0</v>
      </c>
      <c r="M40" s="85">
        <v>47400</v>
      </c>
      <c r="N40" s="120"/>
      <c r="O40" s="40"/>
    </row>
    <row r="41" spans="1:15" ht="18" customHeight="1" x14ac:dyDescent="0.35">
      <c r="A41" s="10"/>
      <c r="B41" s="11"/>
      <c r="C41" s="12" t="s">
        <v>145</v>
      </c>
      <c r="D41" s="37" t="s">
        <v>144</v>
      </c>
      <c r="E41" s="99">
        <f>[1]dj!$H$46</f>
        <v>33000</v>
      </c>
      <c r="F41" s="99">
        <f>[2]dj!$G$76</f>
        <v>43000</v>
      </c>
      <c r="G41" s="99">
        <f>[1]dj!$K$46</f>
        <v>33000</v>
      </c>
      <c r="H41" s="85">
        <f>[2]dj!$G$77</f>
        <v>43000</v>
      </c>
      <c r="I41" s="85">
        <v>42688</v>
      </c>
      <c r="J41" s="85">
        <v>42688</v>
      </c>
      <c r="K41" s="85">
        <v>42688</v>
      </c>
      <c r="L41" s="82">
        <f t="shared" si="6"/>
        <v>0</v>
      </c>
      <c r="M41" s="85">
        <v>42871</v>
      </c>
      <c r="N41" s="120"/>
      <c r="O41" s="40"/>
    </row>
    <row r="42" spans="1:15" ht="18" customHeight="1" x14ac:dyDescent="0.35">
      <c r="A42" s="10"/>
      <c r="B42" s="11"/>
      <c r="C42" s="12" t="s">
        <v>146</v>
      </c>
      <c r="D42" s="37" t="s">
        <v>147</v>
      </c>
      <c r="E42" s="99">
        <f>[1]dj!$H$47</f>
        <v>1971000</v>
      </c>
      <c r="F42" s="99">
        <f>[2]dj!$G$78</f>
        <v>2340000</v>
      </c>
      <c r="G42" s="99">
        <f>[1]dj!$K$47</f>
        <v>1971000</v>
      </c>
      <c r="H42" s="85">
        <f>[2]dj!$G$79</f>
        <v>2340000</v>
      </c>
      <c r="I42" s="85">
        <v>2330616</v>
      </c>
      <c r="J42" s="85">
        <v>2330616</v>
      </c>
      <c r="K42" s="85">
        <v>2330616</v>
      </c>
      <c r="L42" s="82">
        <f t="shared" si="6"/>
        <v>0</v>
      </c>
      <c r="M42" s="85">
        <v>2544366</v>
      </c>
      <c r="N42" s="120"/>
      <c r="O42" s="40"/>
    </row>
    <row r="43" spans="1:15" ht="18" customHeight="1" x14ac:dyDescent="0.35">
      <c r="A43" s="10"/>
      <c r="B43" s="11"/>
      <c r="C43" s="12" t="s">
        <v>148</v>
      </c>
      <c r="D43" s="37" t="s">
        <v>149</v>
      </c>
      <c r="E43" s="99">
        <f>[1]dj!$H$48</f>
        <v>163000</v>
      </c>
      <c r="F43" s="99">
        <f>[2]dj!$G$80</f>
        <v>198000</v>
      </c>
      <c r="G43" s="99">
        <f>[1]dj!$K$48</f>
        <v>163000</v>
      </c>
      <c r="H43" s="85">
        <f>[2]dj!$G$81</f>
        <v>198000</v>
      </c>
      <c r="I43" s="85">
        <v>196160</v>
      </c>
      <c r="J43" s="85">
        <v>196160</v>
      </c>
      <c r="K43" s="85">
        <f>195805-1</f>
        <v>195804</v>
      </c>
      <c r="L43" s="82">
        <f t="shared" si="6"/>
        <v>356</v>
      </c>
      <c r="M43" s="85">
        <v>215482</v>
      </c>
      <c r="N43" s="120"/>
      <c r="O43" s="40"/>
    </row>
    <row r="44" spans="1:15" ht="18" customHeight="1" x14ac:dyDescent="0.35">
      <c r="A44" s="10"/>
      <c r="B44" s="11"/>
      <c r="C44" s="12" t="s">
        <v>150</v>
      </c>
      <c r="D44" s="37" t="s">
        <v>151</v>
      </c>
      <c r="E44" s="99">
        <f>[1]dj!$H$49</f>
        <v>132000</v>
      </c>
      <c r="F44" s="99">
        <f>[2]dj!$G$82</f>
        <v>172000</v>
      </c>
      <c r="G44" s="99">
        <f>[1]dj!$K$49</f>
        <v>132000</v>
      </c>
      <c r="H44" s="85">
        <f>[2]dj!$G$83</f>
        <v>172000</v>
      </c>
      <c r="I44" s="85">
        <v>171654</v>
      </c>
      <c r="J44" s="85">
        <v>171654</v>
      </c>
      <c r="K44" s="85">
        <v>171654</v>
      </c>
      <c r="L44" s="82">
        <f t="shared" si="6"/>
        <v>0</v>
      </c>
      <c r="M44" s="85">
        <v>193741</v>
      </c>
      <c r="N44" s="120"/>
      <c r="O44" s="40"/>
    </row>
    <row r="45" spans="1:15" ht="18" customHeight="1" x14ac:dyDescent="0.35">
      <c r="A45" s="10"/>
      <c r="B45" s="11"/>
      <c r="C45" s="12" t="s">
        <v>152</v>
      </c>
      <c r="D45" s="37" t="s">
        <v>153</v>
      </c>
      <c r="E45" s="99">
        <f>[1]dj!$H$50</f>
        <v>54000</v>
      </c>
      <c r="F45" s="99">
        <f>[2]dj!$G$84</f>
        <v>34000</v>
      </c>
      <c r="G45" s="99">
        <f>[1]dj!$K$50</f>
        <v>54000</v>
      </c>
      <c r="H45" s="85">
        <f>[2]dj!$G$85</f>
        <v>34000</v>
      </c>
      <c r="I45" s="85">
        <v>33106</v>
      </c>
      <c r="J45" s="85">
        <v>33106</v>
      </c>
      <c r="K45" s="85">
        <v>33106</v>
      </c>
      <c r="L45" s="82">
        <f t="shared" si="6"/>
        <v>0</v>
      </c>
      <c r="M45" s="85">
        <v>33686</v>
      </c>
      <c r="N45" s="120"/>
      <c r="O45" s="40"/>
    </row>
    <row r="46" spans="1:15" ht="18" customHeight="1" x14ac:dyDescent="0.35">
      <c r="A46" s="10"/>
      <c r="B46" s="11"/>
      <c r="C46" s="12" t="s">
        <v>154</v>
      </c>
      <c r="D46" s="37" t="s">
        <v>155</v>
      </c>
      <c r="E46" s="99">
        <f>[1]dj!$H$51</f>
        <v>6000</v>
      </c>
      <c r="F46" s="99">
        <f>[2]dj!$G$86</f>
        <v>4000</v>
      </c>
      <c r="G46" s="99">
        <f>[1]dj!$K$51</f>
        <v>6000</v>
      </c>
      <c r="H46" s="85">
        <f>[2]dj!$G$87</f>
        <v>4000</v>
      </c>
      <c r="I46" s="85">
        <v>3438</v>
      </c>
      <c r="J46" s="85">
        <v>3438</v>
      </c>
      <c r="K46" s="85">
        <v>3438</v>
      </c>
      <c r="L46" s="82">
        <f t="shared" si="6"/>
        <v>0</v>
      </c>
      <c r="M46" s="85">
        <v>3503</v>
      </c>
      <c r="N46" s="120"/>
      <c r="O46" s="40"/>
    </row>
    <row r="47" spans="1:15" ht="18" customHeight="1" x14ac:dyDescent="0.35">
      <c r="A47" s="10"/>
      <c r="B47" s="11"/>
      <c r="C47" s="12" t="s">
        <v>156</v>
      </c>
      <c r="D47" s="37" t="s">
        <v>18</v>
      </c>
      <c r="E47" s="99">
        <f>[1]dj!$H$52</f>
        <v>105000</v>
      </c>
      <c r="F47" s="99">
        <f>[2]dj!$G$88</f>
        <v>116000</v>
      </c>
      <c r="G47" s="99">
        <f>[1]dj!$K$52</f>
        <v>105000</v>
      </c>
      <c r="H47" s="85">
        <f>[2]dj!$G$89</f>
        <v>116000</v>
      </c>
      <c r="I47" s="85">
        <v>115553</v>
      </c>
      <c r="J47" s="85">
        <v>115553</v>
      </c>
      <c r="K47" s="85">
        <v>115553</v>
      </c>
      <c r="L47" s="82">
        <f t="shared" si="6"/>
        <v>0</v>
      </c>
      <c r="M47" s="85">
        <v>122397</v>
      </c>
      <c r="N47" s="120"/>
      <c r="O47" s="40"/>
    </row>
    <row r="48" spans="1:15" ht="18" customHeight="1" x14ac:dyDescent="0.35">
      <c r="A48" s="10"/>
      <c r="B48" s="11"/>
      <c r="C48" s="12" t="s">
        <v>157</v>
      </c>
      <c r="D48" s="37" t="s">
        <v>19</v>
      </c>
      <c r="E48" s="99">
        <f>[1]dj!$H$53</f>
        <v>1358000</v>
      </c>
      <c r="F48" s="99">
        <f>[2]dj!$G$90</f>
        <v>1648000</v>
      </c>
      <c r="G48" s="99">
        <f>[1]dj!$K$53</f>
        <v>1358000</v>
      </c>
      <c r="H48" s="85">
        <f>[2]dj!$G$91</f>
        <v>1648000</v>
      </c>
      <c r="I48" s="85">
        <v>1647631</v>
      </c>
      <c r="J48" s="85">
        <v>1647631</v>
      </c>
      <c r="K48" s="85">
        <v>1647631</v>
      </c>
      <c r="L48" s="82">
        <f t="shared" si="6"/>
        <v>0</v>
      </c>
      <c r="M48" s="85">
        <v>1689353</v>
      </c>
      <c r="N48" s="120"/>
      <c r="O48" s="40"/>
    </row>
    <row r="49" spans="1:15" ht="18" customHeight="1" x14ac:dyDescent="0.35">
      <c r="A49" s="10"/>
      <c r="B49" s="11"/>
      <c r="C49" s="12" t="s">
        <v>158</v>
      </c>
      <c r="D49" s="37" t="s">
        <v>159</v>
      </c>
      <c r="E49" s="99">
        <f>[1]dj!$H$54</f>
        <v>370000</v>
      </c>
      <c r="F49" s="99">
        <f>[2]dj!$G$92</f>
        <v>534000</v>
      </c>
      <c r="G49" s="99">
        <f>[1]dj!$K$54</f>
        <v>370000</v>
      </c>
      <c r="H49" s="85">
        <f>[2]dj!$G$93</f>
        <v>534000</v>
      </c>
      <c r="I49" s="85">
        <v>533900</v>
      </c>
      <c r="J49" s="85">
        <v>533900</v>
      </c>
      <c r="K49" s="85">
        <v>533900</v>
      </c>
      <c r="L49" s="82">
        <f t="shared" si="6"/>
        <v>0</v>
      </c>
      <c r="M49" s="85">
        <v>551906</v>
      </c>
      <c r="N49" s="120"/>
      <c r="O49" s="40"/>
    </row>
    <row r="50" spans="1:15" ht="18" customHeight="1" x14ac:dyDescent="0.35">
      <c r="A50" s="10"/>
      <c r="B50" s="11" t="s">
        <v>160</v>
      </c>
      <c r="C50" s="12"/>
      <c r="D50" s="36" t="s">
        <v>20</v>
      </c>
      <c r="E50" s="99">
        <f>[1]dj!$H$55</f>
        <v>50000</v>
      </c>
      <c r="F50" s="99">
        <f>[2]dj!$G$94</f>
        <v>88000</v>
      </c>
      <c r="G50" s="99">
        <f>[1]dj!$K$55</f>
        <v>50000</v>
      </c>
      <c r="H50" s="85">
        <f>[2]dj!$G$95</f>
        <v>88000</v>
      </c>
      <c r="I50" s="85">
        <v>87774</v>
      </c>
      <c r="J50" s="85">
        <v>87774</v>
      </c>
      <c r="K50" s="85">
        <v>87774</v>
      </c>
      <c r="L50" s="82">
        <f t="shared" si="6"/>
        <v>0</v>
      </c>
      <c r="M50" s="85">
        <v>91053</v>
      </c>
      <c r="N50" s="120"/>
      <c r="O50" s="40"/>
    </row>
    <row r="51" spans="1:15" ht="18" customHeight="1" x14ac:dyDescent="0.35">
      <c r="A51" s="10"/>
      <c r="B51" s="11" t="s">
        <v>161</v>
      </c>
      <c r="C51" s="12"/>
      <c r="D51" s="36" t="s">
        <v>21</v>
      </c>
      <c r="E51" s="45">
        <f t="shared" ref="E51:F51" si="25">E52</f>
        <v>0</v>
      </c>
      <c r="F51" s="45">
        <f t="shared" si="25"/>
        <v>0</v>
      </c>
      <c r="G51" s="45">
        <f t="shared" ref="G51:M51" si="26">G52</f>
        <v>0</v>
      </c>
      <c r="H51" s="45">
        <f t="shared" si="26"/>
        <v>0</v>
      </c>
      <c r="I51" s="45">
        <f t="shared" si="26"/>
        <v>0</v>
      </c>
      <c r="J51" s="45">
        <f t="shared" si="26"/>
        <v>0</v>
      </c>
      <c r="K51" s="45">
        <f t="shared" si="26"/>
        <v>0</v>
      </c>
      <c r="L51" s="45">
        <f t="shared" si="26"/>
        <v>0</v>
      </c>
      <c r="M51" s="45">
        <f t="shared" si="26"/>
        <v>0</v>
      </c>
      <c r="N51" s="120"/>
      <c r="O51" s="40">
        <f>K51-K52</f>
        <v>0</v>
      </c>
    </row>
    <row r="52" spans="1:15" ht="18" customHeight="1" x14ac:dyDescent="0.35">
      <c r="A52" s="10"/>
      <c r="B52" s="11"/>
      <c r="C52" s="12" t="s">
        <v>22</v>
      </c>
      <c r="D52" s="37" t="s">
        <v>23</v>
      </c>
      <c r="E52" s="99">
        <f>[1]dj!$H$57</f>
        <v>0</v>
      </c>
      <c r="F52" s="99">
        <f>[2]dj!$G$98</f>
        <v>0</v>
      </c>
      <c r="G52" s="99">
        <f>[1]dj!$K$57</f>
        <v>0</v>
      </c>
      <c r="H52" s="85">
        <f>[2]dj!$G$99</f>
        <v>0</v>
      </c>
      <c r="I52" s="85"/>
      <c r="J52" s="85"/>
      <c r="K52" s="85"/>
      <c r="L52" s="82">
        <f>J52-K52</f>
        <v>0</v>
      </c>
      <c r="M52" s="149"/>
      <c r="N52" s="120"/>
      <c r="O52" s="40"/>
    </row>
    <row r="53" spans="1:15" ht="18" customHeight="1" x14ac:dyDescent="0.35">
      <c r="A53" s="10"/>
      <c r="B53" s="11" t="s">
        <v>162</v>
      </c>
      <c r="C53" s="12"/>
      <c r="D53" s="36" t="s">
        <v>24</v>
      </c>
      <c r="E53" s="45">
        <f>SUM(E54:E56)</f>
        <v>40000</v>
      </c>
      <c r="F53" s="45">
        <f t="shared" ref="F53" si="27">SUM(F54:F56)</f>
        <v>53000</v>
      </c>
      <c r="G53" s="45">
        <f t="shared" ref="G53:M53" si="28">SUM(G54:G56)</f>
        <v>40000</v>
      </c>
      <c r="H53" s="45">
        <f t="shared" si="28"/>
        <v>53000</v>
      </c>
      <c r="I53" s="45">
        <f t="shared" si="28"/>
        <v>52930</v>
      </c>
      <c r="J53" s="45">
        <f t="shared" si="28"/>
        <v>52930</v>
      </c>
      <c r="K53" s="45">
        <f t="shared" si="28"/>
        <v>52930</v>
      </c>
      <c r="L53" s="45">
        <f t="shared" si="28"/>
        <v>0</v>
      </c>
      <c r="M53" s="45">
        <f t="shared" si="28"/>
        <v>138813</v>
      </c>
      <c r="N53" s="120"/>
      <c r="O53" s="40">
        <f>K53-K54-K55-K56</f>
        <v>0</v>
      </c>
    </row>
    <row r="54" spans="1:15" ht="18" customHeight="1" x14ac:dyDescent="0.35">
      <c r="A54" s="10"/>
      <c r="B54" s="11"/>
      <c r="C54" s="12" t="s">
        <v>25</v>
      </c>
      <c r="D54" s="37" t="s">
        <v>163</v>
      </c>
      <c r="E54" s="99">
        <f>[1]dj!$H$59</f>
        <v>10000</v>
      </c>
      <c r="F54" s="99">
        <f>[2]dj!$G$102</f>
        <v>3000</v>
      </c>
      <c r="G54" s="99">
        <f>[1]dj!$K$59</f>
        <v>10000</v>
      </c>
      <c r="H54" s="85">
        <f>[2]dj!$G$103</f>
        <v>3000</v>
      </c>
      <c r="I54" s="85">
        <v>2979</v>
      </c>
      <c r="J54" s="85">
        <v>2979</v>
      </c>
      <c r="K54" s="85">
        <v>2979</v>
      </c>
      <c r="L54" s="82">
        <f t="shared" si="6"/>
        <v>0</v>
      </c>
      <c r="M54" s="85"/>
      <c r="N54" s="120"/>
      <c r="O54" s="40"/>
    </row>
    <row r="55" spans="1:15" ht="18" customHeight="1" x14ac:dyDescent="0.35">
      <c r="A55" s="10"/>
      <c r="B55" s="11"/>
      <c r="C55" s="12" t="s">
        <v>165</v>
      </c>
      <c r="D55" s="37" t="s">
        <v>164</v>
      </c>
      <c r="E55" s="99">
        <f>[1]dj!$H$60</f>
        <v>0</v>
      </c>
      <c r="F55" s="99">
        <f>[2]dj!$G$104</f>
        <v>0</v>
      </c>
      <c r="G55" s="99">
        <f>[1]dj!$K$60</f>
        <v>0</v>
      </c>
      <c r="H55" s="85">
        <f>[2]dj!$G$105</f>
        <v>0</v>
      </c>
      <c r="I55" s="85"/>
      <c r="J55" s="85"/>
      <c r="K55" s="85"/>
      <c r="L55" s="82">
        <f t="shared" si="6"/>
        <v>0</v>
      </c>
      <c r="M55" s="85"/>
      <c r="N55" s="120"/>
      <c r="O55" s="40"/>
    </row>
    <row r="56" spans="1:15" ht="18" customHeight="1" x14ac:dyDescent="0.35">
      <c r="A56" s="10"/>
      <c r="B56" s="11"/>
      <c r="C56" s="12" t="s">
        <v>166</v>
      </c>
      <c r="D56" s="37" t="s">
        <v>167</v>
      </c>
      <c r="E56" s="99">
        <f>[1]dj!$H$61</f>
        <v>30000</v>
      </c>
      <c r="F56" s="99">
        <f>[2]dj!$G$106</f>
        <v>50000</v>
      </c>
      <c r="G56" s="99">
        <f>[1]dj!$K$61</f>
        <v>30000</v>
      </c>
      <c r="H56" s="85">
        <f>[2]dj!$G$107</f>
        <v>50000</v>
      </c>
      <c r="I56" s="85">
        <v>49951</v>
      </c>
      <c r="J56" s="85">
        <v>49951</v>
      </c>
      <c r="K56" s="85">
        <v>49951</v>
      </c>
      <c r="L56" s="82">
        <f t="shared" si="6"/>
        <v>0</v>
      </c>
      <c r="M56" s="85">
        <v>138813</v>
      </c>
      <c r="N56" s="120"/>
      <c r="O56" s="40"/>
    </row>
    <row r="57" spans="1:15" ht="18" customHeight="1" x14ac:dyDescent="0.35">
      <c r="A57" s="10"/>
      <c r="B57" s="11" t="s">
        <v>168</v>
      </c>
      <c r="C57" s="12"/>
      <c r="D57" s="36" t="s">
        <v>26</v>
      </c>
      <c r="E57" s="45">
        <f>SUM(E58:E59)</f>
        <v>64000</v>
      </c>
      <c r="F57" s="45">
        <f t="shared" ref="F57" si="29">SUM(F58:F59)</f>
        <v>62000</v>
      </c>
      <c r="G57" s="45">
        <f t="shared" ref="G57:M57" si="30">SUM(G58:G59)</f>
        <v>64000</v>
      </c>
      <c r="H57" s="45">
        <f t="shared" si="30"/>
        <v>62000</v>
      </c>
      <c r="I57" s="45">
        <f t="shared" si="30"/>
        <v>55698</v>
      </c>
      <c r="J57" s="45">
        <f t="shared" si="30"/>
        <v>55698</v>
      </c>
      <c r="K57" s="45">
        <f t="shared" si="30"/>
        <v>55698</v>
      </c>
      <c r="L57" s="45">
        <f t="shared" si="30"/>
        <v>0</v>
      </c>
      <c r="M57" s="45">
        <f t="shared" si="30"/>
        <v>58359</v>
      </c>
      <c r="N57" s="120"/>
      <c r="O57" s="40">
        <f>K57-K58-K59</f>
        <v>0</v>
      </c>
    </row>
    <row r="58" spans="1:15" ht="18" customHeight="1" x14ac:dyDescent="0.35">
      <c r="A58" s="10"/>
      <c r="B58" s="11"/>
      <c r="C58" s="12" t="s">
        <v>27</v>
      </c>
      <c r="D58" s="37" t="s">
        <v>169</v>
      </c>
      <c r="E58" s="99">
        <f>[1]dj!$H$63</f>
        <v>64000</v>
      </c>
      <c r="F58" s="99">
        <f>[2]dj!$G$110</f>
        <v>58000</v>
      </c>
      <c r="G58" s="99">
        <f>[1]dj!$K$63</f>
        <v>64000</v>
      </c>
      <c r="H58" s="85">
        <f>[2]dj!$G$111</f>
        <v>58000</v>
      </c>
      <c r="I58" s="85">
        <v>55698</v>
      </c>
      <c r="J58" s="85">
        <v>55698</v>
      </c>
      <c r="K58" s="85">
        <v>55698</v>
      </c>
      <c r="L58" s="82">
        <f t="shared" ref="L58:L63" si="31">J58-K58</f>
        <v>0</v>
      </c>
      <c r="M58" s="85">
        <v>58359</v>
      </c>
      <c r="N58" s="120"/>
      <c r="O58" s="40"/>
    </row>
    <row r="59" spans="1:15" ht="18" customHeight="1" x14ac:dyDescent="0.35">
      <c r="A59" s="10"/>
      <c r="B59" s="11"/>
      <c r="C59" s="12" t="s">
        <v>28</v>
      </c>
      <c r="D59" s="37" t="s">
        <v>170</v>
      </c>
      <c r="E59" s="99">
        <f>[1]dj!$H$64</f>
        <v>0</v>
      </c>
      <c r="F59" s="99">
        <f>[2]dj!$G$112</f>
        <v>4000</v>
      </c>
      <c r="G59" s="99">
        <f>[1]dj!$K$64</f>
        <v>0</v>
      </c>
      <c r="H59" s="85">
        <f>[2]dj!$G$113</f>
        <v>4000</v>
      </c>
      <c r="I59" s="85"/>
      <c r="J59" s="85"/>
      <c r="K59" s="85"/>
      <c r="L59" s="82">
        <f t="shared" si="31"/>
        <v>0</v>
      </c>
      <c r="M59" s="85"/>
      <c r="N59" s="120"/>
      <c r="O59" s="40"/>
    </row>
    <row r="60" spans="1:15" ht="18" customHeight="1" x14ac:dyDescent="0.35">
      <c r="A60" s="10"/>
      <c r="B60" s="11" t="s">
        <v>29</v>
      </c>
      <c r="C60" s="12"/>
      <c r="D60" s="36" t="s">
        <v>171</v>
      </c>
      <c r="E60" s="99">
        <f>[1]dj!$H$65</f>
        <v>3000</v>
      </c>
      <c r="F60" s="99">
        <f>[2]dj!$G$114</f>
        <v>1000</v>
      </c>
      <c r="G60" s="99">
        <f>[1]dj!$K$65</f>
        <v>3000</v>
      </c>
      <c r="H60" s="85">
        <f>[2]dj!$G$115</f>
        <v>1000</v>
      </c>
      <c r="I60" s="85">
        <v>270</v>
      </c>
      <c r="J60" s="85">
        <v>270</v>
      </c>
      <c r="K60" s="85">
        <v>270</v>
      </c>
      <c r="L60" s="82">
        <f t="shared" si="31"/>
        <v>0</v>
      </c>
      <c r="M60" s="85">
        <v>360</v>
      </c>
      <c r="N60" s="120"/>
      <c r="O60" s="40"/>
    </row>
    <row r="61" spans="1:15" ht="18" customHeight="1" x14ac:dyDescent="0.35">
      <c r="A61" s="10"/>
      <c r="B61" s="11" t="s">
        <v>30</v>
      </c>
      <c r="C61" s="12"/>
      <c r="D61" s="36" t="s">
        <v>172</v>
      </c>
      <c r="E61" s="99">
        <f>[1]dj!$H$66</f>
        <v>0</v>
      </c>
      <c r="F61" s="99">
        <f>[2]dj!$G$116</f>
        <v>5000</v>
      </c>
      <c r="G61" s="99">
        <f>[1]dj!$K$66</f>
        <v>0</v>
      </c>
      <c r="H61" s="85">
        <f>[2]dj!$G$117</f>
        <v>5000</v>
      </c>
      <c r="I61" s="85">
        <v>3900</v>
      </c>
      <c r="J61" s="85">
        <v>3900</v>
      </c>
      <c r="K61" s="85">
        <v>3900</v>
      </c>
      <c r="L61" s="82">
        <f t="shared" si="31"/>
        <v>0</v>
      </c>
      <c r="M61" s="85">
        <v>3900</v>
      </c>
      <c r="N61" s="120"/>
      <c r="O61" s="40"/>
    </row>
    <row r="62" spans="1:15" ht="18" customHeight="1" x14ac:dyDescent="0.35">
      <c r="A62" s="10"/>
      <c r="B62" s="11" t="s">
        <v>173</v>
      </c>
      <c r="C62" s="12"/>
      <c r="D62" s="36" t="s">
        <v>174</v>
      </c>
      <c r="E62" s="99">
        <f>[1]dj!$H$67</f>
        <v>16000</v>
      </c>
      <c r="F62" s="99">
        <f>[2]dj!$G$118</f>
        <v>10000</v>
      </c>
      <c r="G62" s="99">
        <f>[1]dj!$K$67</f>
        <v>16000</v>
      </c>
      <c r="H62" s="85">
        <f>[2]dj!$G$119</f>
        <v>10000</v>
      </c>
      <c r="I62" s="85">
        <v>9884</v>
      </c>
      <c r="J62" s="85">
        <v>9884</v>
      </c>
      <c r="K62" s="85">
        <v>9884</v>
      </c>
      <c r="L62" s="82">
        <f t="shared" si="31"/>
        <v>0</v>
      </c>
      <c r="M62" s="85">
        <v>9884</v>
      </c>
      <c r="N62" s="120"/>
      <c r="O62" s="40"/>
    </row>
    <row r="63" spans="1:15" ht="18" customHeight="1" x14ac:dyDescent="0.35">
      <c r="A63" s="10"/>
      <c r="B63" s="11" t="s">
        <v>176</v>
      </c>
      <c r="C63" s="12"/>
      <c r="D63" s="36" t="s">
        <v>175</v>
      </c>
      <c r="E63" s="99">
        <f>[1]dj!$H$68</f>
        <v>25000</v>
      </c>
      <c r="F63" s="99">
        <f>[2]dj!$G$120</f>
        <v>29000</v>
      </c>
      <c r="G63" s="99">
        <f>[1]dj!$K$68</f>
        <v>25000</v>
      </c>
      <c r="H63" s="85">
        <f>[2]dj!$G$121</f>
        <v>29000</v>
      </c>
      <c r="I63" s="85">
        <v>27037</v>
      </c>
      <c r="J63" s="85">
        <v>27037</v>
      </c>
      <c r="K63" s="85">
        <v>27037</v>
      </c>
      <c r="L63" s="82">
        <f t="shared" si="31"/>
        <v>0</v>
      </c>
      <c r="M63" s="85">
        <v>27037</v>
      </c>
      <c r="N63" s="120"/>
      <c r="O63" s="40"/>
    </row>
    <row r="64" spans="1:15" ht="18" customHeight="1" x14ac:dyDescent="0.35">
      <c r="A64" s="10"/>
      <c r="B64" s="11" t="s">
        <v>179</v>
      </c>
      <c r="C64" s="12"/>
      <c r="D64" s="36" t="s">
        <v>31</v>
      </c>
      <c r="E64" s="45">
        <f>SUM(E65:E70)</f>
        <v>1664000</v>
      </c>
      <c r="F64" s="45">
        <f t="shared" ref="F64" si="32">SUM(F65:F70)</f>
        <v>1625000</v>
      </c>
      <c r="G64" s="45">
        <f t="shared" ref="G64:M64" si="33">SUM(G65:G70)</f>
        <v>1664000</v>
      </c>
      <c r="H64" s="45">
        <f t="shared" si="33"/>
        <v>1625000</v>
      </c>
      <c r="I64" s="45">
        <f t="shared" si="33"/>
        <v>1618445</v>
      </c>
      <c r="J64" s="45">
        <f t="shared" si="33"/>
        <v>1618445</v>
      </c>
      <c r="K64" s="45">
        <f t="shared" si="33"/>
        <v>1618445</v>
      </c>
      <c r="L64" s="45">
        <f t="shared" si="33"/>
        <v>0</v>
      </c>
      <c r="M64" s="45">
        <f t="shared" si="33"/>
        <v>1572347</v>
      </c>
      <c r="N64" s="120"/>
      <c r="O64" s="40">
        <f>K64-K65-K66-K67-K68-K69-K70</f>
        <v>0</v>
      </c>
    </row>
    <row r="65" spans="1:15" ht="18" customHeight="1" x14ac:dyDescent="0.35">
      <c r="A65" s="10"/>
      <c r="B65" s="11"/>
      <c r="C65" s="12" t="s">
        <v>32</v>
      </c>
      <c r="D65" s="37" t="s">
        <v>180</v>
      </c>
      <c r="E65" s="99">
        <f>[1]dj!$H$70</f>
        <v>0</v>
      </c>
      <c r="F65" s="99">
        <f>[2]dj!$G$124</f>
        <v>2000</v>
      </c>
      <c r="G65" s="99">
        <f>[1]dj!$K$70</f>
        <v>0</v>
      </c>
      <c r="H65" s="85">
        <f>[2]dj!$G$125</f>
        <v>2000</v>
      </c>
      <c r="I65" s="85">
        <v>1101</v>
      </c>
      <c r="J65" s="85">
        <v>1101</v>
      </c>
      <c r="K65" s="85">
        <v>1101</v>
      </c>
      <c r="L65" s="82">
        <f t="shared" si="6"/>
        <v>0</v>
      </c>
      <c r="M65" s="85">
        <v>1101</v>
      </c>
      <c r="N65" s="120"/>
      <c r="O65" s="40"/>
    </row>
    <row r="66" spans="1:15" ht="18" customHeight="1" x14ac:dyDescent="0.35">
      <c r="A66" s="10"/>
      <c r="B66" s="11"/>
      <c r="C66" s="12" t="s">
        <v>181</v>
      </c>
      <c r="D66" s="37" t="s">
        <v>33</v>
      </c>
      <c r="E66" s="99">
        <f>[1]dj!$H$71</f>
        <v>0</v>
      </c>
      <c r="F66" s="99">
        <f>[2]dj!$G$126</f>
        <v>0</v>
      </c>
      <c r="G66" s="99">
        <f>[1]dj!$K$71</f>
        <v>0</v>
      </c>
      <c r="H66" s="85">
        <f>[2]dj!$G$127</f>
        <v>0</v>
      </c>
      <c r="I66" s="85"/>
      <c r="J66" s="85"/>
      <c r="K66" s="85"/>
      <c r="L66" s="82">
        <f t="shared" si="6"/>
        <v>0</v>
      </c>
      <c r="M66" s="85"/>
      <c r="N66" s="120"/>
      <c r="O66" s="40"/>
    </row>
    <row r="67" spans="1:15" ht="18" customHeight="1" x14ac:dyDescent="0.35">
      <c r="A67" s="10"/>
      <c r="B67" s="11"/>
      <c r="C67" s="12" t="s">
        <v>182</v>
      </c>
      <c r="D67" s="37" t="s">
        <v>183</v>
      </c>
      <c r="E67" s="99">
        <f>[1]dj!$H$72</f>
        <v>48000</v>
      </c>
      <c r="F67" s="99">
        <f>[2]dj!$G$128</f>
        <v>49000</v>
      </c>
      <c r="G67" s="99">
        <f>[1]dj!$K$72</f>
        <v>48000</v>
      </c>
      <c r="H67" s="85">
        <f>[2]dj!$G$129</f>
        <v>49000</v>
      </c>
      <c r="I67" s="85">
        <v>46781</v>
      </c>
      <c r="J67" s="85">
        <v>46781</v>
      </c>
      <c r="K67" s="85">
        <v>46781</v>
      </c>
      <c r="L67" s="82">
        <f t="shared" si="6"/>
        <v>0</v>
      </c>
      <c r="M67" s="85">
        <v>46782</v>
      </c>
      <c r="N67" s="120"/>
      <c r="O67" s="40"/>
    </row>
    <row r="68" spans="1:15" ht="18" customHeight="1" x14ac:dyDescent="0.35">
      <c r="A68" s="10"/>
      <c r="B68" s="11"/>
      <c r="C68" s="12" t="s">
        <v>184</v>
      </c>
      <c r="D68" s="37" t="s">
        <v>185</v>
      </c>
      <c r="E68" s="99">
        <f>[1]dj!$H$73</f>
        <v>1127000</v>
      </c>
      <c r="F68" s="99">
        <f>[2]dj!$G$130</f>
        <v>1350000</v>
      </c>
      <c r="G68" s="99">
        <f>[1]dj!$K$73</f>
        <v>1127000</v>
      </c>
      <c r="H68" s="85">
        <f>[2]dj!$G$131</f>
        <v>1350000</v>
      </c>
      <c r="I68" s="85">
        <v>1349054</v>
      </c>
      <c r="J68" s="85">
        <v>1349054</v>
      </c>
      <c r="K68" s="85">
        <v>1349054</v>
      </c>
      <c r="L68" s="82">
        <f t="shared" si="6"/>
        <v>0</v>
      </c>
      <c r="M68" s="85">
        <v>1349054</v>
      </c>
      <c r="N68" s="120"/>
      <c r="O68" s="40"/>
    </row>
    <row r="69" spans="1:15" ht="18" customHeight="1" x14ac:dyDescent="0.35">
      <c r="A69" s="10"/>
      <c r="B69" s="11"/>
      <c r="C69" s="12" t="s">
        <v>186</v>
      </c>
      <c r="D69" s="37" t="s">
        <v>187</v>
      </c>
      <c r="E69" s="99">
        <f>[1]dj!$H$74</f>
        <v>0</v>
      </c>
      <c r="F69" s="99">
        <f>[2]dj!$G$132</f>
        <v>0</v>
      </c>
      <c r="G69" s="99">
        <f>[1]dj!$K$74</f>
        <v>0</v>
      </c>
      <c r="H69" s="85">
        <f>[2]dj!$G$133</f>
        <v>0</v>
      </c>
      <c r="I69" s="85"/>
      <c r="J69" s="85"/>
      <c r="K69" s="85"/>
      <c r="L69" s="82">
        <f t="shared" si="6"/>
        <v>0</v>
      </c>
      <c r="M69" s="85"/>
      <c r="N69" s="120"/>
      <c r="O69" s="40"/>
    </row>
    <row r="70" spans="1:15" ht="18" customHeight="1" x14ac:dyDescent="0.35">
      <c r="A70" s="10"/>
      <c r="B70" s="11"/>
      <c r="C70" s="12" t="s">
        <v>188</v>
      </c>
      <c r="D70" s="37" t="s">
        <v>189</v>
      </c>
      <c r="E70" s="99">
        <f>[1]dj!$H$75</f>
        <v>489000</v>
      </c>
      <c r="F70" s="99">
        <f>[2]dj!$G$134</f>
        <v>224000</v>
      </c>
      <c r="G70" s="99">
        <f>[1]dj!$K$75</f>
        <v>489000</v>
      </c>
      <c r="H70" s="85">
        <f>[2]dj!$G$135</f>
        <v>224000</v>
      </c>
      <c r="I70" s="85">
        <v>221509</v>
      </c>
      <c r="J70" s="85">
        <v>221509</v>
      </c>
      <c r="K70" s="85">
        <v>221509</v>
      </c>
      <c r="L70" s="82">
        <f t="shared" si="6"/>
        <v>0</v>
      </c>
      <c r="M70" s="85">
        <v>175410</v>
      </c>
      <c r="N70" s="120"/>
      <c r="O70" s="40"/>
    </row>
    <row r="71" spans="1:15" ht="18" customHeight="1" x14ac:dyDescent="0.35">
      <c r="A71" s="10">
        <v>51</v>
      </c>
      <c r="B71" s="11"/>
      <c r="C71" s="12"/>
      <c r="D71" s="36" t="s">
        <v>34</v>
      </c>
      <c r="E71" s="44">
        <f>E72+E75</f>
        <v>0</v>
      </c>
      <c r="F71" s="44">
        <f t="shared" ref="F71" si="34">F72+F75</f>
        <v>0</v>
      </c>
      <c r="G71" s="44">
        <f t="shared" ref="G71:M71" si="35">G72+G75</f>
        <v>0</v>
      </c>
      <c r="H71" s="44">
        <f t="shared" si="35"/>
        <v>0</v>
      </c>
      <c r="I71" s="44">
        <f t="shared" si="35"/>
        <v>0</v>
      </c>
      <c r="J71" s="44">
        <f t="shared" si="35"/>
        <v>0</v>
      </c>
      <c r="K71" s="44">
        <f t="shared" si="35"/>
        <v>0</v>
      </c>
      <c r="L71" s="44">
        <f t="shared" si="35"/>
        <v>0</v>
      </c>
      <c r="M71" s="44">
        <f t="shared" si="35"/>
        <v>0</v>
      </c>
      <c r="N71" s="120"/>
      <c r="O71" s="40">
        <f>K71-K72-K75</f>
        <v>0</v>
      </c>
    </row>
    <row r="72" spans="1:15" ht="18" customHeight="1" x14ac:dyDescent="0.35">
      <c r="A72" s="10"/>
      <c r="B72" s="11" t="s">
        <v>35</v>
      </c>
      <c r="C72" s="12"/>
      <c r="D72" s="36" t="s">
        <v>36</v>
      </c>
      <c r="E72" s="45">
        <f>SUM(E73:E74)</f>
        <v>0</v>
      </c>
      <c r="F72" s="45">
        <f t="shared" ref="F72" si="36">SUM(F73:F74)</f>
        <v>0</v>
      </c>
      <c r="G72" s="45">
        <f t="shared" ref="G72:M72" si="37">SUM(G73:G74)</f>
        <v>0</v>
      </c>
      <c r="H72" s="45">
        <f t="shared" si="37"/>
        <v>0</v>
      </c>
      <c r="I72" s="45">
        <f t="shared" si="37"/>
        <v>0</v>
      </c>
      <c r="J72" s="45">
        <f t="shared" si="37"/>
        <v>0</v>
      </c>
      <c r="K72" s="45">
        <f t="shared" si="37"/>
        <v>0</v>
      </c>
      <c r="L72" s="45">
        <f t="shared" si="37"/>
        <v>0</v>
      </c>
      <c r="M72" s="45">
        <f t="shared" si="37"/>
        <v>0</v>
      </c>
      <c r="N72" s="120"/>
      <c r="O72" s="40">
        <f>K72-K73</f>
        <v>0</v>
      </c>
    </row>
    <row r="73" spans="1:15" ht="18" customHeight="1" x14ac:dyDescent="0.35">
      <c r="A73" s="10"/>
      <c r="B73" s="11"/>
      <c r="C73" s="12" t="s">
        <v>37</v>
      </c>
      <c r="D73" s="37" t="s">
        <v>38</v>
      </c>
      <c r="E73" s="61">
        <f>[1]dj!$H$78</f>
        <v>0</v>
      </c>
      <c r="F73" s="61"/>
      <c r="G73" s="99">
        <f>[1]dj!$K$78</f>
        <v>0</v>
      </c>
      <c r="H73" s="85">
        <f>[2]dj!$G$141</f>
        <v>0</v>
      </c>
      <c r="I73" s="91"/>
      <c r="J73" s="91"/>
      <c r="K73" s="168"/>
      <c r="L73" s="82">
        <f t="shared" si="6"/>
        <v>0</v>
      </c>
      <c r="M73" s="85"/>
      <c r="N73" s="120"/>
      <c r="O73" s="40"/>
    </row>
    <row r="74" spans="1:15" ht="18" customHeight="1" x14ac:dyDescent="0.35">
      <c r="A74" s="10"/>
      <c r="B74" s="11"/>
      <c r="C74" s="12" t="s">
        <v>99</v>
      </c>
      <c r="D74" s="37" t="s">
        <v>39</v>
      </c>
      <c r="E74" s="61">
        <f>[1]dj!$H$79</f>
        <v>0</v>
      </c>
      <c r="F74" s="61"/>
      <c r="G74" s="99">
        <f>[1]dj!$K$79</f>
        <v>0</v>
      </c>
      <c r="H74" s="85">
        <f>[2]dj!$G$143</f>
        <v>0</v>
      </c>
      <c r="I74" s="91"/>
      <c r="J74" s="91"/>
      <c r="K74" s="168"/>
      <c r="L74" s="82">
        <f t="shared" si="6"/>
        <v>0</v>
      </c>
      <c r="M74" s="85"/>
      <c r="N74" s="120"/>
      <c r="O74" s="40"/>
    </row>
    <row r="75" spans="1:15" ht="22.5" customHeight="1" x14ac:dyDescent="0.35">
      <c r="A75" s="10"/>
      <c r="B75" s="11" t="s">
        <v>40</v>
      </c>
      <c r="C75" s="12"/>
      <c r="D75" s="36" t="s">
        <v>312</v>
      </c>
      <c r="E75" s="45">
        <f>SUM(E76:E78)</f>
        <v>0</v>
      </c>
      <c r="F75" s="45">
        <f t="shared" ref="F75" si="38">SUM(F76:F78)</f>
        <v>0</v>
      </c>
      <c r="G75" s="45">
        <f t="shared" ref="G75:M75" si="39">SUM(G76:G78)</f>
        <v>0</v>
      </c>
      <c r="H75" s="45">
        <f t="shared" si="39"/>
        <v>0</v>
      </c>
      <c r="I75" s="45">
        <f t="shared" si="39"/>
        <v>0</v>
      </c>
      <c r="J75" s="45">
        <f t="shared" si="39"/>
        <v>0</v>
      </c>
      <c r="K75" s="45">
        <f t="shared" si="39"/>
        <v>0</v>
      </c>
      <c r="L75" s="45">
        <f t="shared" si="39"/>
        <v>0</v>
      </c>
      <c r="M75" s="45">
        <f t="shared" si="39"/>
        <v>0</v>
      </c>
      <c r="N75" s="120"/>
      <c r="O75" s="40"/>
    </row>
    <row r="76" spans="1:15" ht="24.75" customHeight="1" x14ac:dyDescent="0.35">
      <c r="A76" s="10"/>
      <c r="B76" s="11"/>
      <c r="C76" s="14" t="s">
        <v>206</v>
      </c>
      <c r="D76" s="37" t="s">
        <v>205</v>
      </c>
      <c r="E76" s="61">
        <f>[1]dj!$H$81</f>
        <v>0</v>
      </c>
      <c r="F76" s="61"/>
      <c r="G76" s="99">
        <f>[1]dj!$K$81</f>
        <v>0</v>
      </c>
      <c r="H76" s="85">
        <f>[2]dj!$G$147</f>
        <v>0</v>
      </c>
      <c r="I76" s="91"/>
      <c r="J76" s="91"/>
      <c r="K76" s="168"/>
      <c r="L76" s="82">
        <f t="shared" si="6"/>
        <v>0</v>
      </c>
      <c r="M76" s="85"/>
      <c r="N76" s="120"/>
      <c r="O76" s="40"/>
    </row>
    <row r="77" spans="1:15" ht="26.25" customHeight="1" x14ac:dyDescent="0.35">
      <c r="A77" s="10"/>
      <c r="B77" s="11"/>
      <c r="C77" s="12" t="s">
        <v>244</v>
      </c>
      <c r="D77" s="37" t="s">
        <v>245</v>
      </c>
      <c r="E77" s="61">
        <f>[1]dj!$H$82</f>
        <v>0</v>
      </c>
      <c r="F77" s="61"/>
      <c r="G77" s="99">
        <f>[1]dj!$K$82</f>
        <v>0</v>
      </c>
      <c r="H77" s="85">
        <f>[2]dj!$G$149</f>
        <v>0</v>
      </c>
      <c r="I77" s="91"/>
      <c r="J77" s="91"/>
      <c r="K77" s="168"/>
      <c r="L77" s="82">
        <f t="shared" si="6"/>
        <v>0</v>
      </c>
      <c r="M77" s="85"/>
      <c r="N77" s="120"/>
      <c r="O77" s="40"/>
    </row>
    <row r="78" spans="1:15" ht="27" customHeight="1" x14ac:dyDescent="0.35">
      <c r="A78" s="10"/>
      <c r="B78" s="11"/>
      <c r="C78" s="12" t="s">
        <v>41</v>
      </c>
      <c r="D78" s="37" t="s">
        <v>246</v>
      </c>
      <c r="E78" s="61">
        <f>[1]dj!$H$83</f>
        <v>0</v>
      </c>
      <c r="F78" s="61"/>
      <c r="G78" s="99">
        <f>[1]dj!$K$83</f>
        <v>0</v>
      </c>
      <c r="H78" s="85">
        <f>[2]dj!$G$151</f>
        <v>0</v>
      </c>
      <c r="I78" s="91"/>
      <c r="J78" s="91"/>
      <c r="K78" s="168"/>
      <c r="L78" s="82">
        <f t="shared" si="6"/>
        <v>0</v>
      </c>
      <c r="M78" s="85"/>
      <c r="N78" s="120"/>
      <c r="O78" s="40"/>
    </row>
    <row r="79" spans="1:15" ht="18" customHeight="1" x14ac:dyDescent="0.35">
      <c r="A79" s="10">
        <v>55</v>
      </c>
      <c r="B79" s="11"/>
      <c r="C79" s="12"/>
      <c r="D79" s="36" t="s">
        <v>45</v>
      </c>
      <c r="E79" s="44">
        <f>E80+E84</f>
        <v>0</v>
      </c>
      <c r="F79" s="44">
        <f t="shared" ref="F79" si="40">F80+F84</f>
        <v>0</v>
      </c>
      <c r="G79" s="44">
        <f t="shared" ref="G79:M79" si="41">G80+G84</f>
        <v>0</v>
      </c>
      <c r="H79" s="44">
        <f t="shared" si="41"/>
        <v>0</v>
      </c>
      <c r="I79" s="44">
        <f t="shared" si="41"/>
        <v>0</v>
      </c>
      <c r="J79" s="44">
        <f t="shared" si="41"/>
        <v>0</v>
      </c>
      <c r="K79" s="44">
        <f t="shared" si="41"/>
        <v>0</v>
      </c>
      <c r="L79" s="44">
        <f t="shared" si="41"/>
        <v>0</v>
      </c>
      <c r="M79" s="44">
        <f t="shared" si="41"/>
        <v>347314</v>
      </c>
      <c r="N79" s="120"/>
      <c r="O79" s="40">
        <f>K79-K80-K84</f>
        <v>0</v>
      </c>
    </row>
    <row r="80" spans="1:15" ht="18" customHeight="1" x14ac:dyDescent="0.35">
      <c r="A80" s="10"/>
      <c r="B80" s="11" t="s">
        <v>46</v>
      </c>
      <c r="C80" s="12"/>
      <c r="D80" s="36" t="s">
        <v>47</v>
      </c>
      <c r="E80" s="45">
        <f>SUM(E81:E83)</f>
        <v>0</v>
      </c>
      <c r="F80" s="45">
        <f t="shared" ref="F80" si="42">SUM(F81:F83)</f>
        <v>0</v>
      </c>
      <c r="G80" s="45">
        <f t="shared" ref="G80:M80" si="43">SUM(G81:G83)</f>
        <v>0</v>
      </c>
      <c r="H80" s="45">
        <f t="shared" si="43"/>
        <v>0</v>
      </c>
      <c r="I80" s="45">
        <f t="shared" si="43"/>
        <v>0</v>
      </c>
      <c r="J80" s="45">
        <f t="shared" si="43"/>
        <v>0</v>
      </c>
      <c r="K80" s="45">
        <f t="shared" si="43"/>
        <v>0</v>
      </c>
      <c r="L80" s="45">
        <f t="shared" si="43"/>
        <v>0</v>
      </c>
      <c r="M80" s="45">
        <f t="shared" si="43"/>
        <v>347314</v>
      </c>
      <c r="N80" s="120"/>
      <c r="O80" s="40">
        <f>K80-K81-K83</f>
        <v>0</v>
      </c>
    </row>
    <row r="81" spans="1:15" ht="18" customHeight="1" x14ac:dyDescent="0.35">
      <c r="A81" s="10"/>
      <c r="B81" s="11"/>
      <c r="C81" s="12" t="s">
        <v>100</v>
      </c>
      <c r="D81" s="37" t="s">
        <v>48</v>
      </c>
      <c r="E81" s="61"/>
      <c r="F81" s="61"/>
      <c r="G81" s="99"/>
      <c r="H81" s="85"/>
      <c r="I81" s="91"/>
      <c r="J81" s="91"/>
      <c r="K81" s="168"/>
      <c r="L81" s="82">
        <f t="shared" ref="L81:L152" si="44">J81-K81</f>
        <v>0</v>
      </c>
      <c r="M81" s="85">
        <v>347314</v>
      </c>
      <c r="N81" s="120"/>
      <c r="O81" s="40"/>
    </row>
    <row r="82" spans="1:15" ht="32.25" customHeight="1" x14ac:dyDescent="0.35">
      <c r="A82" s="10"/>
      <c r="B82" s="11"/>
      <c r="C82" s="12" t="s">
        <v>263</v>
      </c>
      <c r="D82" s="37" t="s">
        <v>264</v>
      </c>
      <c r="E82" s="61">
        <f>[1]dj!$H$86</f>
        <v>0</v>
      </c>
      <c r="F82" s="61"/>
      <c r="G82" s="99">
        <f>[1]dj!$K$86</f>
        <v>0</v>
      </c>
      <c r="H82" s="85">
        <f>[2]dj!$G$157</f>
        <v>0</v>
      </c>
      <c r="I82" s="91"/>
      <c r="J82" s="91"/>
      <c r="K82" s="168"/>
      <c r="L82" s="82">
        <f t="shared" si="44"/>
        <v>0</v>
      </c>
      <c r="M82" s="85"/>
      <c r="N82" s="120"/>
      <c r="O82" s="40"/>
    </row>
    <row r="83" spans="1:15" ht="18" customHeight="1" x14ac:dyDescent="0.35">
      <c r="A83" s="10"/>
      <c r="B83" s="11"/>
      <c r="C83" s="12" t="s">
        <v>220</v>
      </c>
      <c r="D83" s="37" t="s">
        <v>221</v>
      </c>
      <c r="E83" s="61">
        <f>[1]dj!$H$87</f>
        <v>0</v>
      </c>
      <c r="F83" s="61"/>
      <c r="G83" s="99">
        <f>[1]dj!$K$87</f>
        <v>0</v>
      </c>
      <c r="H83" s="85">
        <f>[2]dj!$G$159</f>
        <v>0</v>
      </c>
      <c r="I83" s="91"/>
      <c r="J83" s="91"/>
      <c r="K83" s="168"/>
      <c r="L83" s="82">
        <f t="shared" si="44"/>
        <v>0</v>
      </c>
      <c r="M83" s="85"/>
      <c r="N83" s="120"/>
      <c r="O83" s="40"/>
    </row>
    <row r="84" spans="1:15" ht="18" customHeight="1" x14ac:dyDescent="0.35">
      <c r="A84" s="10"/>
      <c r="B84" s="11" t="s">
        <v>49</v>
      </c>
      <c r="C84" s="12"/>
      <c r="D84" s="36" t="s">
        <v>50</v>
      </c>
      <c r="E84" s="45">
        <f t="shared" ref="E84:F84" si="45">SUM(E85:E85)</f>
        <v>0</v>
      </c>
      <c r="F84" s="45">
        <f t="shared" si="45"/>
        <v>0</v>
      </c>
      <c r="G84" s="45">
        <f t="shared" ref="G84:M84" si="46">SUM(G85:G85)</f>
        <v>0</v>
      </c>
      <c r="H84" s="45">
        <f t="shared" si="46"/>
        <v>0</v>
      </c>
      <c r="I84" s="45">
        <f t="shared" si="46"/>
        <v>0</v>
      </c>
      <c r="J84" s="45">
        <f t="shared" si="46"/>
        <v>0</v>
      </c>
      <c r="K84" s="45">
        <f t="shared" si="46"/>
        <v>0</v>
      </c>
      <c r="L84" s="45">
        <f t="shared" si="46"/>
        <v>0</v>
      </c>
      <c r="M84" s="45">
        <f t="shared" si="46"/>
        <v>0</v>
      </c>
      <c r="N84" s="120"/>
      <c r="O84" s="40">
        <f>K84-K85</f>
        <v>0</v>
      </c>
    </row>
    <row r="85" spans="1:15" ht="18" customHeight="1" x14ac:dyDescent="0.35">
      <c r="A85" s="10"/>
      <c r="B85" s="11"/>
      <c r="C85" s="12" t="s">
        <v>51</v>
      </c>
      <c r="D85" s="37" t="s">
        <v>101</v>
      </c>
      <c r="E85" s="99">
        <f>[1]dj!$H$89</f>
        <v>0</v>
      </c>
      <c r="F85" s="99"/>
      <c r="G85" s="99">
        <f>[1]dj!$K$89</f>
        <v>0</v>
      </c>
      <c r="H85" s="85">
        <f>[2]dj!$G$163</f>
        <v>0</v>
      </c>
      <c r="I85" s="91"/>
      <c r="J85" s="91"/>
      <c r="K85" s="168"/>
      <c r="L85" s="82">
        <f>J85-K85</f>
        <v>0</v>
      </c>
      <c r="M85" s="85"/>
      <c r="N85" s="120"/>
      <c r="O85" s="40"/>
    </row>
    <row r="86" spans="1:15" ht="83.25" customHeight="1" x14ac:dyDescent="0.35">
      <c r="A86" s="10">
        <v>56</v>
      </c>
      <c r="B86" s="11"/>
      <c r="C86" s="12"/>
      <c r="D86" s="36" t="s">
        <v>313</v>
      </c>
      <c r="E86" s="44">
        <f>E87+E91+E95+E99+E108+E103+E112+E113+E107</f>
        <v>0</v>
      </c>
      <c r="F86" s="44">
        <f t="shared" ref="F86" si="47">F87+F91+F95+F99+F108+F103+F112+F113+F107</f>
        <v>0</v>
      </c>
      <c r="G86" s="44">
        <f t="shared" ref="G86:M86" si="48">G87+G91+G95+G99+G108+G103+G112+G113+G107</f>
        <v>0</v>
      </c>
      <c r="H86" s="44">
        <f t="shared" si="48"/>
        <v>0</v>
      </c>
      <c r="I86" s="44">
        <f t="shared" si="48"/>
        <v>0</v>
      </c>
      <c r="J86" s="44">
        <f t="shared" si="48"/>
        <v>0</v>
      </c>
      <c r="K86" s="44">
        <f t="shared" si="48"/>
        <v>0</v>
      </c>
      <c r="L86" s="44">
        <f t="shared" si="48"/>
        <v>0</v>
      </c>
      <c r="M86" s="44">
        <f t="shared" si="48"/>
        <v>0</v>
      </c>
      <c r="N86" s="120"/>
      <c r="O86" s="40"/>
    </row>
    <row r="87" spans="1:15" ht="18" customHeight="1" x14ac:dyDescent="0.35">
      <c r="A87" s="10"/>
      <c r="B87" s="64" t="s">
        <v>196</v>
      </c>
      <c r="C87" s="65"/>
      <c r="D87" s="66" t="s">
        <v>197</v>
      </c>
      <c r="E87" s="46">
        <f>SUM(E88:E90)</f>
        <v>0</v>
      </c>
      <c r="F87" s="46">
        <f t="shared" ref="F87" si="49">SUM(F88:F90)</f>
        <v>0</v>
      </c>
      <c r="G87" s="46">
        <f t="shared" ref="G87:M87" si="50">SUM(G88:G90)</f>
        <v>0</v>
      </c>
      <c r="H87" s="46">
        <f t="shared" si="50"/>
        <v>0</v>
      </c>
      <c r="I87" s="46">
        <f t="shared" si="50"/>
        <v>0</v>
      </c>
      <c r="J87" s="46">
        <f t="shared" si="50"/>
        <v>0</v>
      </c>
      <c r="K87" s="46">
        <f t="shared" si="50"/>
        <v>0</v>
      </c>
      <c r="L87" s="46">
        <f t="shared" si="50"/>
        <v>0</v>
      </c>
      <c r="M87" s="46">
        <f t="shared" si="50"/>
        <v>0</v>
      </c>
      <c r="N87" s="120"/>
      <c r="O87" s="40">
        <f>K87-K88-K89-K90</f>
        <v>0</v>
      </c>
    </row>
    <row r="88" spans="1:15" ht="18" customHeight="1" x14ac:dyDescent="0.35">
      <c r="A88" s="10"/>
      <c r="B88" s="67"/>
      <c r="C88" s="68" t="s">
        <v>198</v>
      </c>
      <c r="D88" s="69" t="s">
        <v>199</v>
      </c>
      <c r="E88" s="61"/>
      <c r="F88" s="61"/>
      <c r="G88" s="99"/>
      <c r="H88" s="85"/>
      <c r="I88" s="91"/>
      <c r="J88" s="91"/>
      <c r="K88" s="168"/>
      <c r="L88" s="82">
        <f t="shared" si="44"/>
        <v>0</v>
      </c>
      <c r="M88" s="85"/>
      <c r="N88" s="120"/>
      <c r="O88" s="40"/>
    </row>
    <row r="89" spans="1:15" ht="18" customHeight="1" x14ac:dyDescent="0.35">
      <c r="A89" s="10"/>
      <c r="B89" s="67"/>
      <c r="C89" s="68" t="s">
        <v>200</v>
      </c>
      <c r="D89" s="69" t="s">
        <v>201</v>
      </c>
      <c r="E89" s="61"/>
      <c r="F89" s="61"/>
      <c r="G89" s="99"/>
      <c r="H89" s="85"/>
      <c r="I89" s="91"/>
      <c r="J89" s="91"/>
      <c r="K89" s="168"/>
      <c r="L89" s="82">
        <f t="shared" si="44"/>
        <v>0</v>
      </c>
      <c r="M89" s="85"/>
      <c r="N89" s="120"/>
      <c r="O89" s="40"/>
    </row>
    <row r="90" spans="1:15" ht="18" customHeight="1" x14ac:dyDescent="0.35">
      <c r="A90" s="10"/>
      <c r="B90" s="67"/>
      <c r="C90" s="68" t="s">
        <v>202</v>
      </c>
      <c r="D90" s="69" t="s">
        <v>203</v>
      </c>
      <c r="E90" s="61"/>
      <c r="F90" s="61"/>
      <c r="G90" s="99"/>
      <c r="H90" s="85"/>
      <c r="I90" s="91"/>
      <c r="J90" s="91"/>
      <c r="K90" s="168"/>
      <c r="L90" s="82">
        <f t="shared" si="44"/>
        <v>0</v>
      </c>
      <c r="M90" s="85"/>
      <c r="N90" s="120"/>
      <c r="O90" s="40"/>
    </row>
    <row r="91" spans="1:15" ht="18" customHeight="1" x14ac:dyDescent="0.35">
      <c r="A91" s="10"/>
      <c r="B91" s="67" t="s">
        <v>194</v>
      </c>
      <c r="C91" s="65"/>
      <c r="D91" s="66" t="s">
        <v>52</v>
      </c>
      <c r="E91" s="46">
        <f>SUM(E92:E94)</f>
        <v>0</v>
      </c>
      <c r="F91" s="46">
        <f t="shared" ref="F91" si="51">SUM(F92:F94)</f>
        <v>0</v>
      </c>
      <c r="G91" s="46">
        <f t="shared" ref="G91:M91" si="52">SUM(G92:G94)</f>
        <v>0</v>
      </c>
      <c r="H91" s="46">
        <f t="shared" si="52"/>
        <v>0</v>
      </c>
      <c r="I91" s="46">
        <f t="shared" si="52"/>
        <v>0</v>
      </c>
      <c r="J91" s="46">
        <f t="shared" si="52"/>
        <v>0</v>
      </c>
      <c r="K91" s="46">
        <f t="shared" si="52"/>
        <v>0</v>
      </c>
      <c r="L91" s="46">
        <f t="shared" si="52"/>
        <v>0</v>
      </c>
      <c r="M91" s="46">
        <f t="shared" si="52"/>
        <v>0</v>
      </c>
      <c r="N91" s="120"/>
      <c r="O91" s="40">
        <f>K91-K92-K93-K94</f>
        <v>0</v>
      </c>
    </row>
    <row r="92" spans="1:15" ht="18" customHeight="1" x14ac:dyDescent="0.35">
      <c r="A92" s="10"/>
      <c r="B92" s="67"/>
      <c r="C92" s="68" t="s">
        <v>207</v>
      </c>
      <c r="D92" s="69" t="s">
        <v>199</v>
      </c>
      <c r="E92" s="61"/>
      <c r="F92" s="61"/>
      <c r="G92" s="99"/>
      <c r="H92" s="85"/>
      <c r="I92" s="91"/>
      <c r="J92" s="91"/>
      <c r="K92" s="168"/>
      <c r="L92" s="82">
        <f t="shared" si="44"/>
        <v>0</v>
      </c>
      <c r="M92" s="85"/>
      <c r="N92" s="120"/>
      <c r="O92" s="40"/>
    </row>
    <row r="93" spans="1:15" ht="18" customHeight="1" x14ac:dyDescent="0.35">
      <c r="A93" s="10"/>
      <c r="B93" s="67"/>
      <c r="C93" s="68" t="s">
        <v>204</v>
      </c>
      <c r="D93" s="69" t="s">
        <v>201</v>
      </c>
      <c r="E93" s="61"/>
      <c r="F93" s="61"/>
      <c r="G93" s="99"/>
      <c r="H93" s="85"/>
      <c r="I93" s="91"/>
      <c r="J93" s="91"/>
      <c r="K93" s="168"/>
      <c r="L93" s="82">
        <f t="shared" si="44"/>
        <v>0</v>
      </c>
      <c r="M93" s="85"/>
      <c r="N93" s="120"/>
      <c r="O93" s="40"/>
    </row>
    <row r="94" spans="1:15" ht="18" customHeight="1" x14ac:dyDescent="0.35">
      <c r="A94" s="10"/>
      <c r="B94" s="67"/>
      <c r="C94" s="68" t="s">
        <v>208</v>
      </c>
      <c r="D94" s="69" t="s">
        <v>203</v>
      </c>
      <c r="E94" s="61"/>
      <c r="F94" s="61"/>
      <c r="G94" s="99"/>
      <c r="H94" s="85"/>
      <c r="I94" s="91"/>
      <c r="J94" s="91"/>
      <c r="K94" s="168"/>
      <c r="L94" s="82">
        <f t="shared" si="44"/>
        <v>0</v>
      </c>
      <c r="M94" s="85"/>
      <c r="N94" s="120"/>
      <c r="O94" s="40"/>
    </row>
    <row r="95" spans="1:15" ht="18" customHeight="1" x14ac:dyDescent="0.35">
      <c r="A95" s="10"/>
      <c r="B95" s="67" t="s">
        <v>209</v>
      </c>
      <c r="C95" s="68"/>
      <c r="D95" s="66" t="s">
        <v>210</v>
      </c>
      <c r="E95" s="46">
        <f>SUM(E96:E98)</f>
        <v>0</v>
      </c>
      <c r="F95" s="46">
        <f t="shared" ref="F95" si="53">SUM(F96:F98)</f>
        <v>0</v>
      </c>
      <c r="G95" s="46">
        <f t="shared" ref="G95:M95" si="54">SUM(G96:G98)</f>
        <v>0</v>
      </c>
      <c r="H95" s="46">
        <f t="shared" si="54"/>
        <v>0</v>
      </c>
      <c r="I95" s="46">
        <f t="shared" si="54"/>
        <v>0</v>
      </c>
      <c r="J95" s="46">
        <f t="shared" si="54"/>
        <v>0</v>
      </c>
      <c r="K95" s="46">
        <f t="shared" si="54"/>
        <v>0</v>
      </c>
      <c r="L95" s="46">
        <f t="shared" si="54"/>
        <v>0</v>
      </c>
      <c r="M95" s="46">
        <f t="shared" si="54"/>
        <v>0</v>
      </c>
      <c r="N95" s="120"/>
      <c r="O95" s="40">
        <f>K95-K96-K97-K98</f>
        <v>0</v>
      </c>
    </row>
    <row r="96" spans="1:15" ht="18" customHeight="1" x14ac:dyDescent="0.35">
      <c r="A96" s="10"/>
      <c r="B96" s="67"/>
      <c r="C96" s="68" t="s">
        <v>211</v>
      </c>
      <c r="D96" s="69" t="s">
        <v>199</v>
      </c>
      <c r="E96" s="61">
        <f>[1]dj!$H$92</f>
        <v>0</v>
      </c>
      <c r="F96" s="61"/>
      <c r="G96" s="99">
        <f>[1]dj!$K$92</f>
        <v>0</v>
      </c>
      <c r="H96" s="85">
        <f>[2]dj!$G$169</f>
        <v>0</v>
      </c>
      <c r="I96" s="91"/>
      <c r="J96" s="91"/>
      <c r="K96" s="168"/>
      <c r="L96" s="82">
        <f t="shared" si="44"/>
        <v>0</v>
      </c>
      <c r="M96" s="85"/>
      <c r="N96" s="120"/>
      <c r="O96" s="40"/>
    </row>
    <row r="97" spans="1:15" ht="18" customHeight="1" x14ac:dyDescent="0.35">
      <c r="A97" s="10"/>
      <c r="B97" s="67"/>
      <c r="C97" s="68" t="s">
        <v>212</v>
      </c>
      <c r="D97" s="69" t="s">
        <v>201</v>
      </c>
      <c r="E97" s="61">
        <f>[1]dj!$H$93</f>
        <v>0</v>
      </c>
      <c r="F97" s="61"/>
      <c r="G97" s="99">
        <f>[1]dj!$K$93</f>
        <v>0</v>
      </c>
      <c r="H97" s="85">
        <f>[2]dj!$G$171</f>
        <v>0</v>
      </c>
      <c r="I97" s="91"/>
      <c r="J97" s="91"/>
      <c r="K97" s="168"/>
      <c r="L97" s="82">
        <f t="shared" si="44"/>
        <v>0</v>
      </c>
      <c r="M97" s="85"/>
      <c r="N97" s="120"/>
      <c r="O97" s="40"/>
    </row>
    <row r="98" spans="1:15" ht="18" customHeight="1" x14ac:dyDescent="0.35">
      <c r="A98" s="10"/>
      <c r="B98" s="67"/>
      <c r="C98" s="68" t="s">
        <v>213</v>
      </c>
      <c r="D98" s="69" t="s">
        <v>203</v>
      </c>
      <c r="E98" s="61">
        <f>[1]dj!$H$94</f>
        <v>0</v>
      </c>
      <c r="F98" s="61"/>
      <c r="G98" s="99">
        <f>[1]dj!$K$94</f>
        <v>0</v>
      </c>
      <c r="H98" s="85">
        <f>[2]dj!$G$173</f>
        <v>0</v>
      </c>
      <c r="I98" s="91"/>
      <c r="J98" s="91"/>
      <c r="K98" s="168"/>
      <c r="L98" s="82">
        <f t="shared" si="44"/>
        <v>0</v>
      </c>
      <c r="M98" s="85"/>
      <c r="N98" s="120"/>
      <c r="O98" s="40"/>
    </row>
    <row r="99" spans="1:15" ht="18" customHeight="1" x14ac:dyDescent="0.35">
      <c r="A99" s="10"/>
      <c r="B99" s="15" t="s">
        <v>217</v>
      </c>
      <c r="C99" s="16"/>
      <c r="D99" s="70" t="s">
        <v>218</v>
      </c>
      <c r="E99" s="46">
        <f>SUM(E100:E102)</f>
        <v>0</v>
      </c>
      <c r="F99" s="46">
        <f t="shared" ref="F99" si="55">SUM(F100:F102)</f>
        <v>0</v>
      </c>
      <c r="G99" s="46">
        <f t="shared" ref="G99:M99" si="56">SUM(G100:G102)</f>
        <v>0</v>
      </c>
      <c r="H99" s="46">
        <f t="shared" si="56"/>
        <v>0</v>
      </c>
      <c r="I99" s="46">
        <f t="shared" si="56"/>
        <v>0</v>
      </c>
      <c r="J99" s="46">
        <f t="shared" si="56"/>
        <v>0</v>
      </c>
      <c r="K99" s="46">
        <f t="shared" si="56"/>
        <v>0</v>
      </c>
      <c r="L99" s="46">
        <f t="shared" si="56"/>
        <v>0</v>
      </c>
      <c r="M99" s="46">
        <f t="shared" si="56"/>
        <v>0</v>
      </c>
      <c r="N99" s="120"/>
      <c r="O99" s="40">
        <f>K99-K100-K101-K102</f>
        <v>0</v>
      </c>
    </row>
    <row r="100" spans="1:15" ht="18" customHeight="1" x14ac:dyDescent="0.35">
      <c r="A100" s="10"/>
      <c r="B100" s="15"/>
      <c r="C100" s="16" t="s">
        <v>222</v>
      </c>
      <c r="D100" s="71" t="s">
        <v>199</v>
      </c>
      <c r="E100" s="99">
        <f>[1]dj!$H$96</f>
        <v>0</v>
      </c>
      <c r="F100" s="99"/>
      <c r="G100" s="99">
        <f>[1]dj!$K$96</f>
        <v>0</v>
      </c>
      <c r="H100" s="85">
        <f>[2]dj!$G$177</f>
        <v>0</v>
      </c>
      <c r="I100" s="91"/>
      <c r="J100" s="91"/>
      <c r="K100" s="168"/>
      <c r="L100" s="82">
        <f t="shared" si="44"/>
        <v>0</v>
      </c>
      <c r="M100" s="85"/>
      <c r="N100" s="120"/>
      <c r="O100" s="40"/>
    </row>
    <row r="101" spans="1:15" ht="18" customHeight="1" x14ac:dyDescent="0.35">
      <c r="A101" s="10"/>
      <c r="B101" s="15"/>
      <c r="C101" s="16" t="s">
        <v>223</v>
      </c>
      <c r="D101" s="71" t="s">
        <v>224</v>
      </c>
      <c r="E101" s="99">
        <f>[1]dj!$H$97</f>
        <v>0</v>
      </c>
      <c r="F101" s="99"/>
      <c r="G101" s="99">
        <f>[1]dj!$K$97</f>
        <v>0</v>
      </c>
      <c r="H101" s="85">
        <f>[2]dj!$G$179</f>
        <v>0</v>
      </c>
      <c r="I101" s="91"/>
      <c r="J101" s="91"/>
      <c r="K101" s="168"/>
      <c r="L101" s="82">
        <f t="shared" si="44"/>
        <v>0</v>
      </c>
      <c r="M101" s="85"/>
      <c r="N101" s="120"/>
      <c r="O101" s="40"/>
    </row>
    <row r="102" spans="1:15" ht="18" customHeight="1" x14ac:dyDescent="0.35">
      <c r="A102" s="10"/>
      <c r="B102" s="15"/>
      <c r="C102" s="16" t="s">
        <v>225</v>
      </c>
      <c r="D102" s="71" t="s">
        <v>203</v>
      </c>
      <c r="E102" s="99">
        <f>[1]dj!$H$98</f>
        <v>0</v>
      </c>
      <c r="F102" s="99"/>
      <c r="G102" s="99">
        <f>[1]dj!$K$98</f>
        <v>0</v>
      </c>
      <c r="H102" s="85">
        <f>[2]dj!$G$181</f>
        <v>0</v>
      </c>
      <c r="I102" s="91"/>
      <c r="J102" s="91"/>
      <c r="K102" s="168"/>
      <c r="L102" s="82">
        <f t="shared" si="44"/>
        <v>0</v>
      </c>
      <c r="M102" s="85"/>
      <c r="N102" s="120"/>
      <c r="O102" s="40"/>
    </row>
    <row r="103" spans="1:15" ht="25.5" customHeight="1" x14ac:dyDescent="0.35">
      <c r="A103" s="17"/>
      <c r="B103" s="18" t="s">
        <v>230</v>
      </c>
      <c r="C103" s="18"/>
      <c r="D103" s="19" t="s">
        <v>231</v>
      </c>
      <c r="E103" s="46">
        <f>SUM(E104:E106)</f>
        <v>0</v>
      </c>
      <c r="F103" s="46">
        <f t="shared" ref="F103" si="57">SUM(F104:F106)</f>
        <v>0</v>
      </c>
      <c r="G103" s="46">
        <f t="shared" ref="G103:M103" si="58">SUM(G104:G106)</f>
        <v>0</v>
      </c>
      <c r="H103" s="46">
        <f t="shared" si="58"/>
        <v>0</v>
      </c>
      <c r="I103" s="46">
        <f t="shared" si="58"/>
        <v>0</v>
      </c>
      <c r="J103" s="46">
        <f t="shared" si="58"/>
        <v>0</v>
      </c>
      <c r="K103" s="46">
        <f t="shared" si="58"/>
        <v>0</v>
      </c>
      <c r="L103" s="46">
        <f t="shared" si="58"/>
        <v>0</v>
      </c>
      <c r="M103" s="46">
        <f t="shared" si="58"/>
        <v>0</v>
      </c>
      <c r="N103" s="120"/>
      <c r="O103" s="40">
        <f>K103-K104-K105-K106-K107</f>
        <v>0</v>
      </c>
    </row>
    <row r="104" spans="1:15" ht="21.75" customHeight="1" x14ac:dyDescent="0.35">
      <c r="A104" s="17"/>
      <c r="B104" s="20"/>
      <c r="C104" s="21" t="s">
        <v>232</v>
      </c>
      <c r="D104" s="22" t="s">
        <v>199</v>
      </c>
      <c r="E104" s="61">
        <f>[1]dj!$H$100</f>
        <v>0</v>
      </c>
      <c r="F104" s="61"/>
      <c r="G104" s="99">
        <f>[1]dj!$K$100</f>
        <v>0</v>
      </c>
      <c r="H104" s="85">
        <f>[2]dj!$G$185</f>
        <v>0</v>
      </c>
      <c r="I104" s="91"/>
      <c r="J104" s="91"/>
      <c r="K104" s="168"/>
      <c r="L104" s="82">
        <f t="shared" si="44"/>
        <v>0</v>
      </c>
      <c r="M104" s="85"/>
      <c r="N104" s="120"/>
      <c r="O104" s="40"/>
    </row>
    <row r="105" spans="1:15" ht="25.5" customHeight="1" x14ac:dyDescent="0.35">
      <c r="A105" s="17"/>
      <c r="B105" s="20"/>
      <c r="C105" s="21" t="s">
        <v>233</v>
      </c>
      <c r="D105" s="22" t="s">
        <v>224</v>
      </c>
      <c r="E105" s="61">
        <f>[1]dj!$H$101</f>
        <v>0</v>
      </c>
      <c r="F105" s="61"/>
      <c r="G105" s="99">
        <f>[1]dj!$K$101</f>
        <v>0</v>
      </c>
      <c r="H105" s="85">
        <f>[2]dj!$G$187</f>
        <v>0</v>
      </c>
      <c r="I105" s="91"/>
      <c r="J105" s="91"/>
      <c r="K105" s="168"/>
      <c r="L105" s="82">
        <f t="shared" si="44"/>
        <v>0</v>
      </c>
      <c r="M105" s="85"/>
      <c r="N105" s="120"/>
      <c r="O105" s="40"/>
    </row>
    <row r="106" spans="1:15" ht="21" customHeight="1" x14ac:dyDescent="0.35">
      <c r="A106" s="17"/>
      <c r="B106" s="20"/>
      <c r="C106" s="21" t="s">
        <v>234</v>
      </c>
      <c r="D106" s="22" t="s">
        <v>203</v>
      </c>
      <c r="E106" s="61">
        <f>[1]dj!$H$102</f>
        <v>0</v>
      </c>
      <c r="F106" s="61"/>
      <c r="G106" s="99">
        <f>[1]dj!$K$102</f>
        <v>0</v>
      </c>
      <c r="H106" s="85">
        <f>[2]dj!$G$189</f>
        <v>0</v>
      </c>
      <c r="I106" s="91"/>
      <c r="J106" s="91"/>
      <c r="K106" s="168"/>
      <c r="L106" s="82">
        <f t="shared" si="44"/>
        <v>0</v>
      </c>
      <c r="M106" s="85"/>
      <c r="N106" s="120"/>
      <c r="O106" s="40"/>
    </row>
    <row r="107" spans="1:15" ht="25.5" customHeight="1" x14ac:dyDescent="0.35">
      <c r="A107" s="17"/>
      <c r="B107" s="18" t="s">
        <v>235</v>
      </c>
      <c r="C107" s="23"/>
      <c r="D107" s="19" t="s">
        <v>236</v>
      </c>
      <c r="E107" s="61">
        <f>[1]dj!$H$103</f>
        <v>0</v>
      </c>
      <c r="F107" s="61"/>
      <c r="G107" s="99">
        <f>[1]dj!$K$103</f>
        <v>0</v>
      </c>
      <c r="H107" s="85">
        <f>[2]dj!$G$191</f>
        <v>0</v>
      </c>
      <c r="I107" s="100"/>
      <c r="J107" s="100"/>
      <c r="K107" s="169"/>
      <c r="L107" s="82">
        <f t="shared" si="44"/>
        <v>0</v>
      </c>
      <c r="M107" s="85"/>
      <c r="N107" s="120"/>
      <c r="O107" s="40"/>
    </row>
    <row r="108" spans="1:15" ht="53.25" customHeight="1" x14ac:dyDescent="0.35">
      <c r="A108" s="17"/>
      <c r="B108" s="15" t="s">
        <v>226</v>
      </c>
      <c r="C108" s="16"/>
      <c r="D108" s="24" t="s">
        <v>237</v>
      </c>
      <c r="E108" s="46">
        <f>SUM(E109:E111)</f>
        <v>0</v>
      </c>
      <c r="F108" s="46">
        <f t="shared" ref="F108" si="59">SUM(F109:F111)</f>
        <v>0</v>
      </c>
      <c r="G108" s="46">
        <f t="shared" ref="G108:M108" si="60">SUM(G109:G111)</f>
        <v>0</v>
      </c>
      <c r="H108" s="46">
        <f t="shared" si="60"/>
        <v>0</v>
      </c>
      <c r="I108" s="46">
        <f t="shared" si="60"/>
        <v>0</v>
      </c>
      <c r="J108" s="46">
        <f t="shared" si="60"/>
        <v>0</v>
      </c>
      <c r="K108" s="46">
        <f t="shared" si="60"/>
        <v>0</v>
      </c>
      <c r="L108" s="46">
        <f t="shared" si="60"/>
        <v>0</v>
      </c>
      <c r="M108" s="46">
        <f t="shared" si="60"/>
        <v>0</v>
      </c>
      <c r="N108" s="120"/>
      <c r="O108" s="40">
        <f>K108-K109-K110-K111</f>
        <v>0</v>
      </c>
    </row>
    <row r="109" spans="1:15" ht="22.5" customHeight="1" x14ac:dyDescent="0.35">
      <c r="A109" s="10"/>
      <c r="B109" s="15"/>
      <c r="C109" s="16" t="s">
        <v>227</v>
      </c>
      <c r="D109" s="71" t="s">
        <v>199</v>
      </c>
      <c r="E109" s="61">
        <f>[1]dj!$H$105</f>
        <v>0</v>
      </c>
      <c r="F109" s="61"/>
      <c r="G109" s="99">
        <f>[1]dj!$K$105</f>
        <v>0</v>
      </c>
      <c r="H109" s="85">
        <f>[2]dj!$G$195</f>
        <v>0</v>
      </c>
      <c r="I109" s="91"/>
      <c r="J109" s="91"/>
      <c r="K109" s="168"/>
      <c r="L109" s="82">
        <f t="shared" si="44"/>
        <v>0</v>
      </c>
      <c r="M109" s="85"/>
      <c r="N109" s="120"/>
      <c r="O109" s="40"/>
    </row>
    <row r="110" spans="1:15" ht="24.75" customHeight="1" x14ac:dyDescent="0.35">
      <c r="A110" s="10"/>
      <c r="B110" s="15"/>
      <c r="C110" s="16" t="s">
        <v>228</v>
      </c>
      <c r="D110" s="71" t="s">
        <v>224</v>
      </c>
      <c r="E110" s="61">
        <f>[1]dj!$H$106</f>
        <v>0</v>
      </c>
      <c r="F110" s="61"/>
      <c r="G110" s="99">
        <f>[1]dj!$K$106</f>
        <v>0</v>
      </c>
      <c r="H110" s="85">
        <f>[2]dj!$G$197</f>
        <v>0</v>
      </c>
      <c r="I110" s="91"/>
      <c r="J110" s="91"/>
      <c r="K110" s="168"/>
      <c r="L110" s="82">
        <f t="shared" si="44"/>
        <v>0</v>
      </c>
      <c r="M110" s="85"/>
      <c r="N110" s="120"/>
      <c r="O110" s="40"/>
    </row>
    <row r="111" spans="1:15" ht="26.25" customHeight="1" x14ac:dyDescent="0.35">
      <c r="A111" s="10"/>
      <c r="B111" s="15"/>
      <c r="C111" s="16" t="s">
        <v>229</v>
      </c>
      <c r="D111" s="71" t="s">
        <v>203</v>
      </c>
      <c r="E111" s="61">
        <f>[1]dj!$H$107</f>
        <v>0</v>
      </c>
      <c r="F111" s="61"/>
      <c r="G111" s="99">
        <f>[1]dj!$K$107</f>
        <v>0</v>
      </c>
      <c r="H111" s="85">
        <f>[2]dj!$G$199</f>
        <v>0</v>
      </c>
      <c r="I111" s="91"/>
      <c r="J111" s="91"/>
      <c r="K111" s="168"/>
      <c r="L111" s="82">
        <f t="shared" si="44"/>
        <v>0</v>
      </c>
      <c r="M111" s="85"/>
      <c r="N111" s="120"/>
      <c r="O111" s="40"/>
    </row>
    <row r="112" spans="1:15" ht="25.5" customHeight="1" x14ac:dyDescent="0.35">
      <c r="A112" s="25"/>
      <c r="B112" s="18" t="s">
        <v>238</v>
      </c>
      <c r="C112" s="23"/>
      <c r="D112" s="19" t="s">
        <v>239</v>
      </c>
      <c r="E112" s="61">
        <f>[1]dj!$H$108</f>
        <v>0</v>
      </c>
      <c r="F112" s="61"/>
      <c r="G112" s="99">
        <f>[1]dj!$K$108</f>
        <v>0</v>
      </c>
      <c r="H112" s="85">
        <f>[2]dj!$G$201</f>
        <v>0</v>
      </c>
      <c r="I112" s="91"/>
      <c r="J112" s="91"/>
      <c r="K112" s="168"/>
      <c r="L112" s="82">
        <f t="shared" si="44"/>
        <v>0</v>
      </c>
      <c r="M112" s="85"/>
      <c r="N112" s="120"/>
      <c r="O112" s="40"/>
    </row>
    <row r="113" spans="1:15" ht="25.5" customHeight="1" x14ac:dyDescent="0.35">
      <c r="A113" s="25"/>
      <c r="B113" s="18" t="s">
        <v>240</v>
      </c>
      <c r="C113" s="23"/>
      <c r="D113" s="19" t="s">
        <v>241</v>
      </c>
      <c r="E113" s="61">
        <f>[1]dj!$H$109</f>
        <v>0</v>
      </c>
      <c r="F113" s="61"/>
      <c r="G113" s="99">
        <f>[1]dj!$K$109</f>
        <v>0</v>
      </c>
      <c r="H113" s="85">
        <f>[2]dj!$G$203</f>
        <v>0</v>
      </c>
      <c r="I113" s="91"/>
      <c r="J113" s="91"/>
      <c r="K113" s="168"/>
      <c r="L113" s="82">
        <f t="shared" si="44"/>
        <v>0</v>
      </c>
      <c r="M113" s="85"/>
      <c r="N113" s="120"/>
      <c r="O113" s="40"/>
    </row>
    <row r="114" spans="1:15" s="26" customFormat="1" ht="25.5" customHeight="1" x14ac:dyDescent="0.35">
      <c r="A114" s="72">
        <v>58</v>
      </c>
      <c r="B114" s="73"/>
      <c r="C114" s="16"/>
      <c r="D114" s="48" t="s">
        <v>257</v>
      </c>
      <c r="E114" s="46">
        <f>E119+E123+E128+E132+E136+E127+E115</f>
        <v>0</v>
      </c>
      <c r="F114" s="46">
        <f t="shared" ref="F114" si="61">F119+F123+F128+F132+F136+F127+F115</f>
        <v>0</v>
      </c>
      <c r="G114" s="46">
        <f t="shared" ref="G114:M114" si="62">G119+G123+G128+G132+G136+G127+G115</f>
        <v>0</v>
      </c>
      <c r="H114" s="46">
        <f t="shared" si="62"/>
        <v>0</v>
      </c>
      <c r="I114" s="46">
        <f t="shared" si="62"/>
        <v>0</v>
      </c>
      <c r="J114" s="46">
        <f t="shared" si="62"/>
        <v>0</v>
      </c>
      <c r="K114" s="46">
        <f t="shared" si="62"/>
        <v>0</v>
      </c>
      <c r="L114" s="46">
        <f t="shared" si="62"/>
        <v>0</v>
      </c>
      <c r="M114" s="46">
        <f t="shared" si="62"/>
        <v>0</v>
      </c>
      <c r="N114" s="120"/>
      <c r="O114" s="40"/>
    </row>
    <row r="115" spans="1:15" s="26" customFormat="1" ht="25.5" customHeight="1" x14ac:dyDescent="0.35">
      <c r="A115" s="72"/>
      <c r="B115" s="73" t="s">
        <v>316</v>
      </c>
      <c r="C115" s="16"/>
      <c r="D115" s="48" t="s">
        <v>197</v>
      </c>
      <c r="E115" s="46">
        <f>E116+E117+E118</f>
        <v>0</v>
      </c>
      <c r="F115" s="46">
        <f t="shared" ref="F115" si="63">F116+F117+F118</f>
        <v>0</v>
      </c>
      <c r="G115" s="46">
        <f t="shared" ref="G115:M115" si="64">G116+G117+G118</f>
        <v>0</v>
      </c>
      <c r="H115" s="46">
        <f t="shared" si="64"/>
        <v>0</v>
      </c>
      <c r="I115" s="46">
        <f t="shared" si="64"/>
        <v>0</v>
      </c>
      <c r="J115" s="46">
        <f t="shared" si="64"/>
        <v>0</v>
      </c>
      <c r="K115" s="46">
        <f t="shared" si="64"/>
        <v>0</v>
      </c>
      <c r="L115" s="46">
        <f t="shared" si="64"/>
        <v>0</v>
      </c>
      <c r="M115" s="46">
        <f t="shared" si="64"/>
        <v>0</v>
      </c>
      <c r="N115" s="120"/>
      <c r="O115" s="40"/>
    </row>
    <row r="116" spans="1:15" s="26" customFormat="1" ht="25.5" customHeight="1" x14ac:dyDescent="0.35">
      <c r="A116" s="72"/>
      <c r="B116" s="73"/>
      <c r="C116" s="16" t="s">
        <v>317</v>
      </c>
      <c r="D116" s="188" t="s">
        <v>199</v>
      </c>
      <c r="E116" s="61"/>
      <c r="F116" s="61"/>
      <c r="G116" s="192"/>
      <c r="H116" s="208">
        <f>[2]dj!$G$209</f>
        <v>0</v>
      </c>
      <c r="I116" s="192"/>
      <c r="J116" s="192"/>
      <c r="K116" s="192"/>
      <c r="L116" s="82">
        <f t="shared" ref="L116:L118" si="65">J116-K116</f>
        <v>0</v>
      </c>
      <c r="M116" s="192"/>
      <c r="N116" s="120"/>
      <c r="O116" s="40"/>
    </row>
    <row r="117" spans="1:15" s="26" customFormat="1" ht="25.5" customHeight="1" x14ac:dyDescent="0.35">
      <c r="A117" s="72"/>
      <c r="B117" s="73"/>
      <c r="C117" s="16" t="s">
        <v>318</v>
      </c>
      <c r="D117" s="188" t="s">
        <v>224</v>
      </c>
      <c r="E117" s="61"/>
      <c r="F117" s="61"/>
      <c r="G117" s="192"/>
      <c r="H117" s="208">
        <f>[2]dj!$G$211</f>
        <v>0</v>
      </c>
      <c r="I117" s="192"/>
      <c r="J117" s="192"/>
      <c r="K117" s="192"/>
      <c r="L117" s="82">
        <f t="shared" si="65"/>
        <v>0</v>
      </c>
      <c r="M117" s="192"/>
      <c r="N117" s="120"/>
      <c r="O117" s="40"/>
    </row>
    <row r="118" spans="1:15" s="26" customFormat="1" ht="25.5" customHeight="1" x14ac:dyDescent="0.35">
      <c r="A118" s="72"/>
      <c r="B118" s="73"/>
      <c r="C118" s="16" t="s">
        <v>319</v>
      </c>
      <c r="D118" s="188" t="s">
        <v>203</v>
      </c>
      <c r="E118" s="61"/>
      <c r="F118" s="61"/>
      <c r="G118" s="192"/>
      <c r="H118" s="208">
        <f>[2]dj!$G$213</f>
        <v>0</v>
      </c>
      <c r="I118" s="192"/>
      <c r="J118" s="192"/>
      <c r="K118" s="192"/>
      <c r="L118" s="82">
        <f t="shared" si="65"/>
        <v>0</v>
      </c>
      <c r="M118" s="192"/>
      <c r="N118" s="120"/>
      <c r="O118" s="40"/>
    </row>
    <row r="119" spans="1:15" s="26" customFormat="1" ht="24.75" customHeight="1" x14ac:dyDescent="0.35">
      <c r="A119" s="72"/>
      <c r="B119" s="187" t="s">
        <v>284</v>
      </c>
      <c r="C119" s="16"/>
      <c r="D119" s="189" t="s">
        <v>288</v>
      </c>
      <c r="E119" s="88">
        <f>E120+E121+E122</f>
        <v>0</v>
      </c>
      <c r="F119" s="88">
        <f t="shared" ref="F119" si="66">F120+F121+F122</f>
        <v>0</v>
      </c>
      <c r="G119" s="88">
        <f t="shared" ref="G119:M119" si="67">G120+G121+G122</f>
        <v>0</v>
      </c>
      <c r="H119" s="88">
        <f t="shared" si="67"/>
        <v>0</v>
      </c>
      <c r="I119" s="88">
        <f t="shared" si="67"/>
        <v>0</v>
      </c>
      <c r="J119" s="88">
        <f t="shared" si="67"/>
        <v>0</v>
      </c>
      <c r="K119" s="88">
        <f t="shared" si="67"/>
        <v>0</v>
      </c>
      <c r="L119" s="88">
        <f t="shared" si="67"/>
        <v>0</v>
      </c>
      <c r="M119" s="88">
        <f t="shared" si="67"/>
        <v>0</v>
      </c>
      <c r="N119" s="120"/>
      <c r="O119" s="40"/>
    </row>
    <row r="120" spans="1:15" s="26" customFormat="1" ht="24.75" customHeight="1" x14ac:dyDescent="0.35">
      <c r="A120" s="72"/>
      <c r="B120" s="73"/>
      <c r="C120" s="191" t="s">
        <v>285</v>
      </c>
      <c r="D120" s="188" t="s">
        <v>199</v>
      </c>
      <c r="E120" s="61">
        <f>[1]dj!$H$112</f>
        <v>0</v>
      </c>
      <c r="F120" s="61"/>
      <c r="G120" s="192">
        <f>[1]dj!$K$112</f>
        <v>0</v>
      </c>
      <c r="H120" s="208">
        <f>[2]dj!$G$217</f>
        <v>0</v>
      </c>
      <c r="I120" s="88"/>
      <c r="J120" s="88"/>
      <c r="K120" s="150"/>
      <c r="L120" s="82">
        <f t="shared" si="44"/>
        <v>0</v>
      </c>
      <c r="M120" s="85"/>
      <c r="N120" s="120"/>
      <c r="O120" s="40"/>
    </row>
    <row r="121" spans="1:15" s="26" customFormat="1" ht="24.75" customHeight="1" x14ac:dyDescent="0.35">
      <c r="A121" s="72"/>
      <c r="B121" s="73"/>
      <c r="C121" s="191" t="s">
        <v>286</v>
      </c>
      <c r="D121" s="188" t="s">
        <v>224</v>
      </c>
      <c r="E121" s="61">
        <f>[1]dj!$H$113</f>
        <v>0</v>
      </c>
      <c r="F121" s="61"/>
      <c r="G121" s="192">
        <f>[1]dj!$K$113</f>
        <v>0</v>
      </c>
      <c r="H121" s="208">
        <f>[2]dj!$G$219</f>
        <v>0</v>
      </c>
      <c r="I121" s="88"/>
      <c r="J121" s="88"/>
      <c r="K121" s="150"/>
      <c r="L121" s="82">
        <f t="shared" si="44"/>
        <v>0</v>
      </c>
      <c r="M121" s="85"/>
      <c r="N121" s="120"/>
      <c r="O121" s="40"/>
    </row>
    <row r="122" spans="1:15" s="26" customFormat="1" ht="24.75" customHeight="1" x14ac:dyDescent="0.35">
      <c r="A122" s="72"/>
      <c r="B122" s="73"/>
      <c r="C122" s="191" t="s">
        <v>287</v>
      </c>
      <c r="D122" s="188" t="s">
        <v>203</v>
      </c>
      <c r="E122" s="61">
        <f>[1]dj!$H$114</f>
        <v>0</v>
      </c>
      <c r="F122" s="61"/>
      <c r="G122" s="192">
        <f>[1]dj!$K$114</f>
        <v>0</v>
      </c>
      <c r="H122" s="208">
        <f>[2]dj!$G$221</f>
        <v>0</v>
      </c>
      <c r="I122" s="88"/>
      <c r="J122" s="88"/>
      <c r="K122" s="150"/>
      <c r="L122" s="82">
        <f t="shared" si="44"/>
        <v>0</v>
      </c>
      <c r="M122" s="85"/>
      <c r="N122" s="120"/>
      <c r="O122" s="40"/>
    </row>
    <row r="123" spans="1:15" s="26" customFormat="1" ht="25.5" customHeight="1" x14ac:dyDescent="0.35">
      <c r="A123" s="72"/>
      <c r="B123" s="73" t="s">
        <v>258</v>
      </c>
      <c r="C123" s="16"/>
      <c r="D123" s="48" t="s">
        <v>259</v>
      </c>
      <c r="E123" s="89">
        <f t="shared" ref="E123:F123" si="68">SUM(E124:E126)</f>
        <v>0</v>
      </c>
      <c r="F123" s="89">
        <f t="shared" si="68"/>
        <v>0</v>
      </c>
      <c r="G123" s="89">
        <f t="shared" ref="G123:M123" si="69">SUM(G124:G126)</f>
        <v>0</v>
      </c>
      <c r="H123" s="89">
        <f t="shared" si="69"/>
        <v>0</v>
      </c>
      <c r="I123" s="89">
        <f t="shared" si="69"/>
        <v>0</v>
      </c>
      <c r="J123" s="89">
        <f t="shared" si="69"/>
        <v>0</v>
      </c>
      <c r="K123" s="89">
        <f t="shared" si="69"/>
        <v>0</v>
      </c>
      <c r="L123" s="89">
        <f t="shared" si="69"/>
        <v>0</v>
      </c>
      <c r="M123" s="89">
        <f t="shared" si="69"/>
        <v>0</v>
      </c>
      <c r="N123" s="120"/>
      <c r="O123" s="40"/>
    </row>
    <row r="124" spans="1:15" s="26" customFormat="1" ht="25.5" customHeight="1" x14ac:dyDescent="0.35">
      <c r="A124" s="72"/>
      <c r="B124" s="73"/>
      <c r="C124" s="16" t="s">
        <v>260</v>
      </c>
      <c r="D124" s="74" t="s">
        <v>199</v>
      </c>
      <c r="E124" s="61">
        <f>[1]dj!$H$116</f>
        <v>0</v>
      </c>
      <c r="F124" s="61"/>
      <c r="G124" s="99">
        <f>[1]dj!$K$116</f>
        <v>0</v>
      </c>
      <c r="H124" s="99">
        <f>[2]dj!$G$225</f>
        <v>0</v>
      </c>
      <c r="I124" s="101"/>
      <c r="J124" s="101"/>
      <c r="K124" s="170"/>
      <c r="L124" s="82">
        <f t="shared" si="44"/>
        <v>0</v>
      </c>
      <c r="M124" s="85"/>
      <c r="N124" s="120"/>
      <c r="O124" s="40"/>
    </row>
    <row r="125" spans="1:15" s="26" customFormat="1" ht="25.5" customHeight="1" x14ac:dyDescent="0.35">
      <c r="A125" s="72"/>
      <c r="B125" s="73"/>
      <c r="C125" s="16" t="s">
        <v>261</v>
      </c>
      <c r="D125" s="74" t="s">
        <v>224</v>
      </c>
      <c r="E125" s="61">
        <f>[1]dj!$H$117</f>
        <v>0</v>
      </c>
      <c r="F125" s="61"/>
      <c r="G125" s="99">
        <f>[1]dj!$K$117</f>
        <v>0</v>
      </c>
      <c r="H125" s="99">
        <f>[2]dj!$G$227</f>
        <v>0</v>
      </c>
      <c r="I125" s="101"/>
      <c r="J125" s="101"/>
      <c r="K125" s="170"/>
      <c r="L125" s="82">
        <f t="shared" si="44"/>
        <v>0</v>
      </c>
      <c r="M125" s="85"/>
      <c r="N125" s="120"/>
      <c r="O125" s="40"/>
    </row>
    <row r="126" spans="1:15" s="26" customFormat="1" ht="25.5" customHeight="1" x14ac:dyDescent="0.35">
      <c r="A126" s="72"/>
      <c r="B126" s="73"/>
      <c r="C126" s="16" t="s">
        <v>262</v>
      </c>
      <c r="D126" s="74" t="s">
        <v>203</v>
      </c>
      <c r="E126" s="61">
        <f>[1]dj!$H$118</f>
        <v>0</v>
      </c>
      <c r="F126" s="61"/>
      <c r="G126" s="99">
        <f>[1]dj!$K$118</f>
        <v>0</v>
      </c>
      <c r="H126" s="99">
        <f>[2]dj!$G$229</f>
        <v>0</v>
      </c>
      <c r="I126" s="101"/>
      <c r="J126" s="101"/>
      <c r="K126" s="170"/>
      <c r="L126" s="82">
        <f t="shared" si="44"/>
        <v>0</v>
      </c>
      <c r="M126" s="85"/>
      <c r="N126" s="120"/>
      <c r="O126" s="40"/>
    </row>
    <row r="127" spans="1:15" s="26" customFormat="1" ht="25.5" customHeight="1" x14ac:dyDescent="0.35">
      <c r="A127" s="72"/>
      <c r="B127" s="73" t="s">
        <v>314</v>
      </c>
      <c r="C127" s="16"/>
      <c r="D127" s="74" t="s">
        <v>315</v>
      </c>
      <c r="E127" s="61"/>
      <c r="F127" s="61"/>
      <c r="G127" s="99"/>
      <c r="H127" s="99">
        <f>[2]dj!$G$231</f>
        <v>0</v>
      </c>
      <c r="I127" s="101"/>
      <c r="J127" s="101"/>
      <c r="K127" s="170"/>
      <c r="L127" s="82">
        <f t="shared" si="44"/>
        <v>0</v>
      </c>
      <c r="M127" s="85"/>
      <c r="N127" s="120"/>
      <c r="O127" s="40"/>
    </row>
    <row r="128" spans="1:15" s="26" customFormat="1" ht="23.25" customHeight="1" x14ac:dyDescent="0.35">
      <c r="A128" s="72"/>
      <c r="B128" s="73" t="s">
        <v>265</v>
      </c>
      <c r="C128" s="16"/>
      <c r="D128" s="48" t="s">
        <v>266</v>
      </c>
      <c r="E128" s="89">
        <f t="shared" ref="E128:F128" si="70">SUM(E129:E131)</f>
        <v>0</v>
      </c>
      <c r="F128" s="89">
        <f t="shared" si="70"/>
        <v>0</v>
      </c>
      <c r="G128" s="89">
        <f t="shared" ref="G128:M128" si="71">SUM(G129:G131)</f>
        <v>0</v>
      </c>
      <c r="H128" s="89">
        <f t="shared" si="71"/>
        <v>0</v>
      </c>
      <c r="I128" s="89">
        <f t="shared" si="71"/>
        <v>0</v>
      </c>
      <c r="J128" s="89">
        <f t="shared" si="71"/>
        <v>0</v>
      </c>
      <c r="K128" s="89">
        <f t="shared" si="71"/>
        <v>0</v>
      </c>
      <c r="L128" s="89">
        <f t="shared" si="71"/>
        <v>0</v>
      </c>
      <c r="M128" s="89">
        <f t="shared" si="71"/>
        <v>0</v>
      </c>
      <c r="N128" s="120"/>
      <c r="O128" s="40"/>
    </row>
    <row r="129" spans="1:15" s="26" customFormat="1" ht="23.25" customHeight="1" x14ac:dyDescent="0.35">
      <c r="A129" s="72"/>
      <c r="B129" s="73"/>
      <c r="C129" s="16" t="s">
        <v>267</v>
      </c>
      <c r="D129" s="74" t="s">
        <v>199</v>
      </c>
      <c r="E129" s="61">
        <f>[1]dj!$H$120</f>
        <v>0</v>
      </c>
      <c r="F129" s="61"/>
      <c r="G129" s="99">
        <f>[1]dj!$K$120</f>
        <v>0</v>
      </c>
      <c r="H129" s="99">
        <f>[2]dj!$G$235</f>
        <v>0</v>
      </c>
      <c r="I129" s="101"/>
      <c r="J129" s="101"/>
      <c r="K129" s="170"/>
      <c r="L129" s="82">
        <f t="shared" si="44"/>
        <v>0</v>
      </c>
      <c r="M129" s="85"/>
      <c r="N129" s="120"/>
      <c r="O129" s="40"/>
    </row>
    <row r="130" spans="1:15" s="26" customFormat="1" ht="23.25" customHeight="1" x14ac:dyDescent="0.35">
      <c r="A130" s="72"/>
      <c r="B130" s="73"/>
      <c r="C130" s="16" t="s">
        <v>268</v>
      </c>
      <c r="D130" s="74" t="s">
        <v>224</v>
      </c>
      <c r="E130" s="61">
        <f>[1]dj!$H$121</f>
        <v>0</v>
      </c>
      <c r="F130" s="61"/>
      <c r="G130" s="99">
        <f>[1]dj!$K$121</f>
        <v>0</v>
      </c>
      <c r="H130" s="99">
        <f>[2]dj!$G$237</f>
        <v>0</v>
      </c>
      <c r="I130" s="101"/>
      <c r="J130" s="101"/>
      <c r="K130" s="170"/>
      <c r="L130" s="82">
        <f t="shared" si="44"/>
        <v>0</v>
      </c>
      <c r="M130" s="85"/>
      <c r="N130" s="120"/>
      <c r="O130" s="40"/>
    </row>
    <row r="131" spans="1:15" s="26" customFormat="1" ht="23.25" customHeight="1" x14ac:dyDescent="0.35">
      <c r="A131" s="72"/>
      <c r="B131" s="73"/>
      <c r="C131" s="16" t="s">
        <v>269</v>
      </c>
      <c r="D131" s="74" t="s">
        <v>203</v>
      </c>
      <c r="E131" s="61">
        <f>[1]dj!$H$122</f>
        <v>0</v>
      </c>
      <c r="F131" s="61"/>
      <c r="G131" s="99">
        <f>[1]dj!$K$122</f>
        <v>0</v>
      </c>
      <c r="H131" s="99">
        <f>[2]dj!$G$239</f>
        <v>0</v>
      </c>
      <c r="I131" s="101"/>
      <c r="J131" s="101"/>
      <c r="K131" s="170"/>
      <c r="L131" s="82">
        <f t="shared" si="44"/>
        <v>0</v>
      </c>
      <c r="M131" s="85"/>
      <c r="N131" s="120"/>
      <c r="O131" s="40"/>
    </row>
    <row r="132" spans="1:15" s="26" customFormat="1" ht="23.25" customHeight="1" x14ac:dyDescent="0.35">
      <c r="A132" s="72"/>
      <c r="B132" s="195" t="s">
        <v>295</v>
      </c>
      <c r="C132" s="16"/>
      <c r="D132" s="74" t="s">
        <v>296</v>
      </c>
      <c r="E132" s="89">
        <f t="shared" ref="E132:F132" si="72">SUM(E133:E135)</f>
        <v>0</v>
      </c>
      <c r="F132" s="89">
        <f t="shared" si="72"/>
        <v>0</v>
      </c>
      <c r="G132" s="89">
        <f t="shared" ref="G132:M132" si="73">SUM(G133:G135)</f>
        <v>0</v>
      </c>
      <c r="H132" s="89">
        <f t="shared" si="73"/>
        <v>0</v>
      </c>
      <c r="I132" s="89">
        <f t="shared" si="73"/>
        <v>0</v>
      </c>
      <c r="J132" s="89">
        <f t="shared" si="73"/>
        <v>0</v>
      </c>
      <c r="K132" s="89">
        <f t="shared" si="73"/>
        <v>0</v>
      </c>
      <c r="L132" s="89">
        <f t="shared" si="73"/>
        <v>0</v>
      </c>
      <c r="M132" s="89">
        <f t="shared" si="73"/>
        <v>0</v>
      </c>
      <c r="N132" s="120"/>
      <c r="O132" s="40"/>
    </row>
    <row r="133" spans="1:15" s="26" customFormat="1" ht="23.25" customHeight="1" x14ac:dyDescent="0.35">
      <c r="A133" s="72"/>
      <c r="B133" s="73"/>
      <c r="C133" s="16" t="s">
        <v>297</v>
      </c>
      <c r="D133" s="74" t="s">
        <v>199</v>
      </c>
      <c r="E133" s="61">
        <f>[1]dj!$H$124</f>
        <v>0</v>
      </c>
      <c r="F133" s="61"/>
      <c r="G133" s="99">
        <f>[1]dj!$K$124</f>
        <v>0</v>
      </c>
      <c r="H133" s="99">
        <f>[2]dj!$G$243</f>
        <v>0</v>
      </c>
      <c r="I133" s="101"/>
      <c r="J133" s="101"/>
      <c r="K133" s="170"/>
      <c r="L133" s="82">
        <f t="shared" si="44"/>
        <v>0</v>
      </c>
      <c r="M133" s="85"/>
      <c r="N133" s="120"/>
      <c r="O133" s="40"/>
    </row>
    <row r="134" spans="1:15" s="26" customFormat="1" ht="23.25" customHeight="1" x14ac:dyDescent="0.35">
      <c r="A134" s="72"/>
      <c r="B134" s="73"/>
      <c r="C134" s="16" t="s">
        <v>298</v>
      </c>
      <c r="D134" s="74" t="s">
        <v>224</v>
      </c>
      <c r="E134" s="61">
        <f>[1]dj!$H$125</f>
        <v>0</v>
      </c>
      <c r="F134" s="61"/>
      <c r="G134" s="99">
        <f>[1]dj!$K$125</f>
        <v>0</v>
      </c>
      <c r="H134" s="99">
        <f>[2]dj!$G$245</f>
        <v>0</v>
      </c>
      <c r="I134" s="101"/>
      <c r="J134" s="101"/>
      <c r="K134" s="170"/>
      <c r="L134" s="82">
        <f t="shared" si="44"/>
        <v>0</v>
      </c>
      <c r="M134" s="85"/>
      <c r="N134" s="120"/>
      <c r="O134" s="40"/>
    </row>
    <row r="135" spans="1:15" s="26" customFormat="1" ht="23.25" customHeight="1" x14ac:dyDescent="0.35">
      <c r="A135" s="72"/>
      <c r="B135" s="73"/>
      <c r="C135" s="16" t="s">
        <v>299</v>
      </c>
      <c r="D135" s="74" t="s">
        <v>203</v>
      </c>
      <c r="E135" s="61">
        <f>[1]dj!$H$126</f>
        <v>0</v>
      </c>
      <c r="F135" s="61"/>
      <c r="G135" s="99">
        <f>[1]dj!$K$126</f>
        <v>0</v>
      </c>
      <c r="H135" s="99">
        <f>[2]dj!$G$247</f>
        <v>0</v>
      </c>
      <c r="I135" s="101"/>
      <c r="J135" s="101"/>
      <c r="K135" s="170"/>
      <c r="L135" s="82">
        <f t="shared" si="44"/>
        <v>0</v>
      </c>
      <c r="M135" s="85"/>
      <c r="N135" s="120"/>
      <c r="O135" s="40"/>
    </row>
    <row r="136" spans="1:15" s="26" customFormat="1" ht="23.25" customHeight="1" x14ac:dyDescent="0.35">
      <c r="A136" s="72"/>
      <c r="B136" s="195" t="s">
        <v>300</v>
      </c>
      <c r="C136" s="16"/>
      <c r="D136" s="74" t="s">
        <v>303</v>
      </c>
      <c r="E136" s="99">
        <f>E137+E138</f>
        <v>0</v>
      </c>
      <c r="F136" s="99">
        <f t="shared" ref="F136" si="74">F137+F138</f>
        <v>0</v>
      </c>
      <c r="G136" s="99">
        <f t="shared" ref="G136:M136" si="75">G137+G138</f>
        <v>0</v>
      </c>
      <c r="H136" s="99">
        <f t="shared" si="75"/>
        <v>0</v>
      </c>
      <c r="I136" s="101">
        <f t="shared" si="75"/>
        <v>0</v>
      </c>
      <c r="J136" s="101">
        <f t="shared" si="75"/>
        <v>0</v>
      </c>
      <c r="K136" s="101">
        <f t="shared" si="75"/>
        <v>0</v>
      </c>
      <c r="L136" s="101">
        <f t="shared" si="75"/>
        <v>0</v>
      </c>
      <c r="M136" s="101">
        <f t="shared" si="75"/>
        <v>0</v>
      </c>
      <c r="N136" s="120"/>
      <c r="O136" s="40"/>
    </row>
    <row r="137" spans="1:15" s="26" customFormat="1" ht="23.25" customHeight="1" x14ac:dyDescent="0.35">
      <c r="A137" s="72"/>
      <c r="B137" s="73"/>
      <c r="C137" s="16" t="s">
        <v>301</v>
      </c>
      <c r="D137" s="74" t="s">
        <v>304</v>
      </c>
      <c r="E137" s="61">
        <f>[1]dj!$H$128</f>
        <v>0</v>
      </c>
      <c r="F137" s="61"/>
      <c r="G137" s="99">
        <f>[1]dj!$K$128</f>
        <v>0</v>
      </c>
      <c r="H137" s="99">
        <f>[2]dj!$G$251</f>
        <v>0</v>
      </c>
      <c r="I137" s="101"/>
      <c r="J137" s="101"/>
      <c r="K137" s="170"/>
      <c r="L137" s="82">
        <f t="shared" si="44"/>
        <v>0</v>
      </c>
      <c r="M137" s="85"/>
      <c r="N137" s="120"/>
      <c r="O137" s="40"/>
    </row>
    <row r="138" spans="1:15" s="26" customFormat="1" ht="23.25" customHeight="1" x14ac:dyDescent="0.35">
      <c r="A138" s="72"/>
      <c r="B138" s="73"/>
      <c r="C138" s="16" t="s">
        <v>302</v>
      </c>
      <c r="D138" s="74" t="s">
        <v>305</v>
      </c>
      <c r="E138" s="61">
        <f>[1]dj!$H$129</f>
        <v>0</v>
      </c>
      <c r="F138" s="61"/>
      <c r="G138" s="99">
        <f>[1]dj!$K$129</f>
        <v>0</v>
      </c>
      <c r="H138" s="99">
        <f>[2]dj!$G$253</f>
        <v>0</v>
      </c>
      <c r="I138" s="101"/>
      <c r="J138" s="101"/>
      <c r="K138" s="170"/>
      <c r="L138" s="82">
        <f t="shared" si="44"/>
        <v>0</v>
      </c>
      <c r="M138" s="85"/>
      <c r="N138" s="120"/>
      <c r="O138" s="40"/>
    </row>
    <row r="139" spans="1:15" ht="18" customHeight="1" x14ac:dyDescent="0.35">
      <c r="A139" s="17">
        <v>59</v>
      </c>
      <c r="B139" s="15"/>
      <c r="C139" s="16"/>
      <c r="D139" s="70" t="s">
        <v>253</v>
      </c>
      <c r="E139" s="203">
        <f>SUM(E140:E142)</f>
        <v>2330000</v>
      </c>
      <c r="F139" s="203">
        <f t="shared" ref="F139" si="76">SUM(F140:F142)</f>
        <v>5468000</v>
      </c>
      <c r="G139" s="203">
        <f t="shared" ref="G139:M139" si="77">SUM(G140:G142)</f>
        <v>2330000</v>
      </c>
      <c r="H139" s="203">
        <f t="shared" si="77"/>
        <v>5468000</v>
      </c>
      <c r="I139" s="204">
        <f t="shared" si="77"/>
        <v>5088420</v>
      </c>
      <c r="J139" s="204">
        <f t="shared" si="77"/>
        <v>5088420</v>
      </c>
      <c r="K139" s="204">
        <f t="shared" si="77"/>
        <v>5088420</v>
      </c>
      <c r="L139" s="204">
        <f t="shared" si="77"/>
        <v>0</v>
      </c>
      <c r="M139" s="204">
        <f t="shared" si="77"/>
        <v>5173920</v>
      </c>
      <c r="N139" s="120"/>
      <c r="O139" s="40"/>
    </row>
    <row r="140" spans="1:15" ht="24" customHeight="1" x14ac:dyDescent="0.35">
      <c r="A140" s="17"/>
      <c r="B140" s="15" t="s">
        <v>249</v>
      </c>
      <c r="C140" s="16"/>
      <c r="D140" s="74" t="s">
        <v>250</v>
      </c>
      <c r="E140" s="61">
        <f>[1]dj!$H$131</f>
        <v>2330000</v>
      </c>
      <c r="F140" s="61">
        <f>[2]dj!$G$256</f>
        <v>4491000</v>
      </c>
      <c r="G140" s="99">
        <f>[1]dj!$K$131</f>
        <v>2330000</v>
      </c>
      <c r="H140" s="85">
        <f>[2]dj!$G$257</f>
        <v>4491000</v>
      </c>
      <c r="I140" s="85">
        <v>4112580</v>
      </c>
      <c r="J140" s="85">
        <v>4112580</v>
      </c>
      <c r="K140" s="85">
        <v>4112580</v>
      </c>
      <c r="L140" s="82">
        <f t="shared" ref="L140:L142" si="78">J140-K140</f>
        <v>0</v>
      </c>
      <c r="M140" s="85">
        <v>4112580</v>
      </c>
      <c r="N140" s="120"/>
      <c r="O140" s="40"/>
    </row>
    <row r="141" spans="1:15" ht="24" customHeight="1" x14ac:dyDescent="0.35">
      <c r="A141" s="17"/>
      <c r="B141" s="15" t="s">
        <v>255</v>
      </c>
      <c r="C141" s="16"/>
      <c r="D141" s="74" t="s">
        <v>256</v>
      </c>
      <c r="E141" s="61">
        <f>[1]dj!$H$132</f>
        <v>0</v>
      </c>
      <c r="F141" s="61">
        <f>[2]dj!$G$258</f>
        <v>2000</v>
      </c>
      <c r="G141" s="99">
        <f>[1]dj!$K$132</f>
        <v>0</v>
      </c>
      <c r="H141" s="85">
        <f>[2]dj!$G$259</f>
        <v>2000</v>
      </c>
      <c r="I141" s="85">
        <v>1140</v>
      </c>
      <c r="J141" s="85">
        <v>1140</v>
      </c>
      <c r="K141" s="85">
        <v>1140</v>
      </c>
      <c r="L141" s="82">
        <f t="shared" si="78"/>
        <v>0</v>
      </c>
      <c r="M141" s="85">
        <v>1140</v>
      </c>
      <c r="N141" s="120"/>
      <c r="O141" s="40"/>
    </row>
    <row r="142" spans="1:15" ht="24" customHeight="1" x14ac:dyDescent="0.35">
      <c r="A142" s="17"/>
      <c r="B142" s="15" t="s">
        <v>291</v>
      </c>
      <c r="C142" s="16"/>
      <c r="D142" s="74" t="s">
        <v>292</v>
      </c>
      <c r="E142" s="61">
        <f>[1]dj!$H$133</f>
        <v>0</v>
      </c>
      <c r="F142" s="61">
        <f>[2]dj!$G$260</f>
        <v>975000</v>
      </c>
      <c r="G142" s="99">
        <f>[1]dj!$K$133</f>
        <v>0</v>
      </c>
      <c r="H142" s="85">
        <f>[2]dj!$G$261</f>
        <v>975000</v>
      </c>
      <c r="I142" s="85">
        <v>974700</v>
      </c>
      <c r="J142" s="85">
        <v>974700</v>
      </c>
      <c r="K142" s="85">
        <v>974700</v>
      </c>
      <c r="L142" s="82">
        <f t="shared" si="78"/>
        <v>0</v>
      </c>
      <c r="M142" s="85">
        <v>1060200</v>
      </c>
      <c r="N142" s="120"/>
      <c r="O142" s="40"/>
    </row>
    <row r="143" spans="1:15" ht="18" customHeight="1" x14ac:dyDescent="0.35">
      <c r="A143" s="10">
        <v>65</v>
      </c>
      <c r="B143" s="11"/>
      <c r="C143" s="12"/>
      <c r="D143" s="36" t="s">
        <v>252</v>
      </c>
      <c r="E143" s="49">
        <f t="shared" ref="E143:F143" si="79">SUM(E144:E144)</f>
        <v>0</v>
      </c>
      <c r="F143" s="49">
        <f t="shared" si="79"/>
        <v>0</v>
      </c>
      <c r="G143" s="49">
        <f t="shared" ref="G143:M143" si="80">SUM(G144:G144)</f>
        <v>0</v>
      </c>
      <c r="H143" s="49">
        <f t="shared" si="80"/>
        <v>0</v>
      </c>
      <c r="I143" s="49">
        <f t="shared" si="80"/>
        <v>0</v>
      </c>
      <c r="J143" s="49">
        <f t="shared" si="80"/>
        <v>0</v>
      </c>
      <c r="K143" s="49">
        <f t="shared" si="80"/>
        <v>0</v>
      </c>
      <c r="L143" s="49">
        <f t="shared" si="80"/>
        <v>0</v>
      </c>
      <c r="M143" s="49">
        <f t="shared" si="80"/>
        <v>168376</v>
      </c>
      <c r="N143" s="120"/>
      <c r="O143" s="40">
        <f>K143-K144</f>
        <v>0</v>
      </c>
    </row>
    <row r="144" spans="1:15" ht="18" customHeight="1" x14ac:dyDescent="0.35">
      <c r="A144" s="10"/>
      <c r="B144" s="11" t="s">
        <v>195</v>
      </c>
      <c r="C144" s="12"/>
      <c r="D144" s="37" t="s">
        <v>53</v>
      </c>
      <c r="E144" s="61">
        <f>[1]dj!$H$135</f>
        <v>0</v>
      </c>
      <c r="F144" s="61">
        <f>[2]dj!$G$264</f>
        <v>0</v>
      </c>
      <c r="G144" s="99">
        <f>[1]dj!$K$135</f>
        <v>0</v>
      </c>
      <c r="H144" s="85">
        <f>[2]dj!$G$265</f>
        <v>0</v>
      </c>
      <c r="I144" s="91"/>
      <c r="J144" s="91"/>
      <c r="K144" s="168"/>
      <c r="L144" s="82">
        <f>J144-K144</f>
        <v>0</v>
      </c>
      <c r="M144" s="149">
        <v>168376</v>
      </c>
      <c r="N144" s="120"/>
      <c r="O144" s="40"/>
    </row>
    <row r="145" spans="1:216" ht="18" customHeight="1" x14ac:dyDescent="0.35">
      <c r="A145" s="10"/>
      <c r="B145" s="11"/>
      <c r="C145" s="12"/>
      <c r="D145" s="36" t="s">
        <v>54</v>
      </c>
      <c r="E145" s="43">
        <f t="shared" ref="E145:F145" si="81">E146</f>
        <v>0</v>
      </c>
      <c r="F145" s="43">
        <f t="shared" si="81"/>
        <v>61000</v>
      </c>
      <c r="G145" s="43">
        <f t="shared" ref="G145:M145" si="82">G146</f>
        <v>0</v>
      </c>
      <c r="H145" s="43">
        <f t="shared" si="82"/>
        <v>61000</v>
      </c>
      <c r="I145" s="43">
        <f t="shared" si="82"/>
        <v>59946</v>
      </c>
      <c r="J145" s="43">
        <f t="shared" si="82"/>
        <v>59946</v>
      </c>
      <c r="K145" s="43">
        <f t="shared" si="82"/>
        <v>59946</v>
      </c>
      <c r="L145" s="43">
        <f t="shared" si="82"/>
        <v>0</v>
      </c>
      <c r="M145" s="43">
        <f t="shared" si="82"/>
        <v>1115529</v>
      </c>
      <c r="N145" s="120"/>
      <c r="O145" s="40">
        <f>K145-K146</f>
        <v>0</v>
      </c>
    </row>
    <row r="146" spans="1:216" ht="18" customHeight="1" x14ac:dyDescent="0.35">
      <c r="A146" s="10">
        <v>71</v>
      </c>
      <c r="B146" s="11"/>
      <c r="C146" s="12"/>
      <c r="D146" s="36" t="s">
        <v>251</v>
      </c>
      <c r="E146" s="44">
        <f>E147+E152</f>
        <v>0</v>
      </c>
      <c r="F146" s="44">
        <f t="shared" ref="F146" si="83">F147+F152</f>
        <v>61000</v>
      </c>
      <c r="G146" s="44">
        <f t="shared" ref="G146:M146" si="84">G147+G152</f>
        <v>0</v>
      </c>
      <c r="H146" s="44">
        <f t="shared" si="84"/>
        <v>61000</v>
      </c>
      <c r="I146" s="44">
        <f t="shared" si="84"/>
        <v>59946</v>
      </c>
      <c r="J146" s="44">
        <f t="shared" si="84"/>
        <v>59946</v>
      </c>
      <c r="K146" s="44">
        <f t="shared" si="84"/>
        <v>59946</v>
      </c>
      <c r="L146" s="44">
        <f t="shared" si="84"/>
        <v>0</v>
      </c>
      <c r="M146" s="44">
        <f t="shared" si="84"/>
        <v>1115529</v>
      </c>
      <c r="N146" s="120"/>
      <c r="O146" s="40">
        <f>K146-K147-K152</f>
        <v>0</v>
      </c>
    </row>
    <row r="147" spans="1:216" ht="18" customHeight="1" x14ac:dyDescent="0.35">
      <c r="A147" s="10"/>
      <c r="B147" s="11" t="s">
        <v>55</v>
      </c>
      <c r="C147" s="12"/>
      <c r="D147" s="36" t="s">
        <v>56</v>
      </c>
      <c r="E147" s="45">
        <f>SUM(E148:E151)</f>
        <v>0</v>
      </c>
      <c r="F147" s="45">
        <f t="shared" ref="F147" si="85">SUM(F148:F151)</f>
        <v>61000</v>
      </c>
      <c r="G147" s="45">
        <f t="shared" ref="G147:M147" si="86">SUM(G148:G151)</f>
        <v>0</v>
      </c>
      <c r="H147" s="45">
        <f t="shared" si="86"/>
        <v>61000</v>
      </c>
      <c r="I147" s="45">
        <f t="shared" si="86"/>
        <v>59946</v>
      </c>
      <c r="J147" s="45">
        <f t="shared" si="86"/>
        <v>59946</v>
      </c>
      <c r="K147" s="45">
        <f t="shared" si="86"/>
        <v>59946</v>
      </c>
      <c r="L147" s="45">
        <f t="shared" si="86"/>
        <v>0</v>
      </c>
      <c r="M147" s="45">
        <f t="shared" si="86"/>
        <v>1115529</v>
      </c>
      <c r="N147" s="120"/>
      <c r="O147" s="40">
        <f>K147-K148-K149-K150-K151</f>
        <v>0</v>
      </c>
    </row>
    <row r="148" spans="1:216" ht="18" customHeight="1" x14ac:dyDescent="0.35">
      <c r="A148" s="10"/>
      <c r="B148" s="11"/>
      <c r="C148" s="12" t="s">
        <v>57</v>
      </c>
      <c r="D148" s="37" t="s">
        <v>105</v>
      </c>
      <c r="E148" s="61">
        <f>[1]dj!$H$139</f>
        <v>0</v>
      </c>
      <c r="F148" s="61">
        <f>[2]dj!$G$272</f>
        <v>42000</v>
      </c>
      <c r="G148" s="99">
        <f>[1]dj!$K$139</f>
        <v>0</v>
      </c>
      <c r="H148" s="85">
        <f>[2]dj!$G$273</f>
        <v>42000</v>
      </c>
      <c r="I148" s="85">
        <v>41112</v>
      </c>
      <c r="J148" s="85">
        <v>41112</v>
      </c>
      <c r="K148" s="149">
        <v>41112</v>
      </c>
      <c r="L148" s="82">
        <f t="shared" si="44"/>
        <v>0</v>
      </c>
      <c r="M148" s="85">
        <v>30280</v>
      </c>
      <c r="N148" s="120"/>
      <c r="O148" s="40"/>
    </row>
    <row r="149" spans="1:216" ht="18" customHeight="1" x14ac:dyDescent="0.35">
      <c r="A149" s="10"/>
      <c r="B149" s="11"/>
      <c r="C149" s="12" t="s">
        <v>106</v>
      </c>
      <c r="D149" s="37" t="s">
        <v>58</v>
      </c>
      <c r="E149" s="61">
        <f>[1]dj!$H$140</f>
        <v>0</v>
      </c>
      <c r="F149" s="61">
        <f>[2]dj!$G$274</f>
        <v>19000</v>
      </c>
      <c r="G149" s="99">
        <f>[1]dj!$K$140</f>
        <v>0</v>
      </c>
      <c r="H149" s="85">
        <f>[2]dj!$G$275</f>
        <v>19000</v>
      </c>
      <c r="I149" s="85">
        <v>18834</v>
      </c>
      <c r="J149" s="85">
        <v>18834</v>
      </c>
      <c r="K149" s="149">
        <v>18834</v>
      </c>
      <c r="L149" s="82">
        <f t="shared" si="44"/>
        <v>0</v>
      </c>
      <c r="M149" s="85">
        <v>893648</v>
      </c>
      <c r="N149" s="120"/>
      <c r="O149" s="40"/>
    </row>
    <row r="150" spans="1:216" ht="18" customHeight="1" x14ac:dyDescent="0.35">
      <c r="A150" s="10"/>
      <c r="B150" s="11"/>
      <c r="C150" s="12" t="s">
        <v>107</v>
      </c>
      <c r="D150" s="37" t="s">
        <v>108</v>
      </c>
      <c r="E150" s="61">
        <f>[1]dj!$H$141</f>
        <v>0</v>
      </c>
      <c r="F150" s="61">
        <f>[2]dj!$G$276</f>
        <v>0</v>
      </c>
      <c r="G150" s="99">
        <f>[1]dj!$K$141</f>
        <v>0</v>
      </c>
      <c r="H150" s="85">
        <f>[2]dj!$G$277</f>
        <v>0</v>
      </c>
      <c r="I150" s="85"/>
      <c r="J150" s="85"/>
      <c r="K150" s="149"/>
      <c r="L150" s="82">
        <f t="shared" si="44"/>
        <v>0</v>
      </c>
      <c r="M150" s="85">
        <v>85484</v>
      </c>
      <c r="N150" s="120"/>
      <c r="O150" s="40"/>
    </row>
    <row r="151" spans="1:216" ht="18" customHeight="1" x14ac:dyDescent="0.35">
      <c r="A151" s="10"/>
      <c r="B151" s="11"/>
      <c r="C151" s="12" t="s">
        <v>109</v>
      </c>
      <c r="D151" s="37" t="s">
        <v>219</v>
      </c>
      <c r="E151" s="61">
        <f>[1]dj!$H$142</f>
        <v>0</v>
      </c>
      <c r="F151" s="61">
        <f>[2]dj!$G$278</f>
        <v>0</v>
      </c>
      <c r="G151" s="99">
        <f>[1]dj!$K$142</f>
        <v>0</v>
      </c>
      <c r="H151" s="85">
        <f>[2]dj!$G$279</f>
        <v>0</v>
      </c>
      <c r="I151" s="85"/>
      <c r="J151" s="85"/>
      <c r="K151" s="149"/>
      <c r="L151" s="82">
        <f t="shared" si="44"/>
        <v>0</v>
      </c>
      <c r="M151" s="85">
        <v>106117</v>
      </c>
      <c r="N151" s="120"/>
      <c r="O151" s="40"/>
    </row>
    <row r="152" spans="1:216" ht="24.75" customHeight="1" x14ac:dyDescent="0.35">
      <c r="A152" s="10"/>
      <c r="B152" s="11" t="s">
        <v>59</v>
      </c>
      <c r="C152" s="12"/>
      <c r="D152" s="36" t="s">
        <v>60</v>
      </c>
      <c r="E152" s="99">
        <f>[1]dj!$H$143</f>
        <v>0</v>
      </c>
      <c r="F152" s="99">
        <f>[2]dj!$G$280</f>
        <v>0</v>
      </c>
      <c r="G152" s="99">
        <f>[1]dj!$K$143</f>
        <v>0</v>
      </c>
      <c r="H152" s="85">
        <f>[2]dj!$G$281</f>
        <v>0</v>
      </c>
      <c r="I152" s="85"/>
      <c r="J152" s="85"/>
      <c r="K152" s="149"/>
      <c r="L152" s="82">
        <f t="shared" si="44"/>
        <v>0</v>
      </c>
      <c r="M152" s="85"/>
      <c r="N152" s="120"/>
      <c r="O152" s="40"/>
    </row>
    <row r="153" spans="1:216" ht="37.5" customHeight="1" x14ac:dyDescent="0.35">
      <c r="A153" s="1">
        <v>84</v>
      </c>
      <c r="B153" s="2"/>
      <c r="C153" s="107"/>
      <c r="D153" s="108" t="s">
        <v>283</v>
      </c>
      <c r="E153" s="185">
        <f t="shared" ref="E153:F154" si="87">E154</f>
        <v>0</v>
      </c>
      <c r="F153" s="185">
        <f t="shared" si="87"/>
        <v>0</v>
      </c>
      <c r="G153" s="185">
        <f t="shared" ref="G153:M154" si="88">G154</f>
        <v>0</v>
      </c>
      <c r="H153" s="185">
        <f t="shared" si="88"/>
        <v>0</v>
      </c>
      <c r="I153" s="200">
        <f t="shared" si="88"/>
        <v>-1252421</v>
      </c>
      <c r="J153" s="200">
        <f t="shared" si="88"/>
        <v>-1252421</v>
      </c>
      <c r="K153" s="200">
        <f t="shared" si="88"/>
        <v>-1252421</v>
      </c>
      <c r="L153" s="200">
        <f t="shared" si="88"/>
        <v>0</v>
      </c>
      <c r="M153" s="200">
        <f t="shared" si="88"/>
        <v>0</v>
      </c>
      <c r="N153" s="120"/>
      <c r="O153" s="40"/>
    </row>
    <row r="154" spans="1:216" ht="24.75" customHeight="1" x14ac:dyDescent="0.35">
      <c r="A154" s="1">
        <v>85</v>
      </c>
      <c r="B154" s="2"/>
      <c r="C154" s="107"/>
      <c r="D154" s="109" t="s">
        <v>270</v>
      </c>
      <c r="E154" s="116">
        <f t="shared" si="87"/>
        <v>0</v>
      </c>
      <c r="F154" s="116">
        <f t="shared" si="87"/>
        <v>0</v>
      </c>
      <c r="G154" s="116">
        <f t="shared" si="88"/>
        <v>0</v>
      </c>
      <c r="H154" s="116">
        <f t="shared" si="88"/>
        <v>0</v>
      </c>
      <c r="I154" s="116">
        <f t="shared" si="88"/>
        <v>-1252421</v>
      </c>
      <c r="J154" s="116">
        <f t="shared" si="88"/>
        <v>-1252421</v>
      </c>
      <c r="K154" s="116">
        <f t="shared" si="88"/>
        <v>-1252421</v>
      </c>
      <c r="L154" s="116">
        <f t="shared" si="88"/>
        <v>0</v>
      </c>
      <c r="M154" s="116">
        <f t="shared" si="88"/>
        <v>0</v>
      </c>
      <c r="N154" s="120"/>
      <c r="O154" s="40"/>
    </row>
    <row r="155" spans="1:216" ht="24.75" customHeight="1" x14ac:dyDescent="0.35">
      <c r="A155" s="1"/>
      <c r="B155" s="2" t="s">
        <v>271</v>
      </c>
      <c r="C155" s="107"/>
      <c r="D155" s="108" t="s">
        <v>272</v>
      </c>
      <c r="E155" s="115">
        <f>E157+E158+E159</f>
        <v>0</v>
      </c>
      <c r="F155" s="115">
        <f t="shared" ref="F155" si="89">F157+F158+F159</f>
        <v>0</v>
      </c>
      <c r="G155" s="115">
        <f t="shared" ref="G155:M155" si="90">G157+G158+G159</f>
        <v>0</v>
      </c>
      <c r="H155" s="115">
        <f t="shared" si="90"/>
        <v>0</v>
      </c>
      <c r="I155" s="115">
        <f t="shared" si="90"/>
        <v>-1252421</v>
      </c>
      <c r="J155" s="115">
        <f t="shared" si="90"/>
        <v>-1252421</v>
      </c>
      <c r="K155" s="115">
        <f t="shared" si="90"/>
        <v>-1252421</v>
      </c>
      <c r="L155" s="115">
        <f t="shared" si="90"/>
        <v>0</v>
      </c>
      <c r="M155" s="115">
        <f t="shared" si="90"/>
        <v>0</v>
      </c>
      <c r="N155" s="120"/>
      <c r="O155" s="40"/>
    </row>
    <row r="156" spans="1:216" ht="14.25" customHeight="1" x14ac:dyDescent="0.35">
      <c r="A156" s="1"/>
      <c r="B156" s="2"/>
      <c r="C156" s="112"/>
      <c r="D156" s="113"/>
      <c r="E156" s="99"/>
      <c r="F156" s="99"/>
      <c r="G156" s="99"/>
      <c r="H156" s="85"/>
      <c r="I156" s="85"/>
      <c r="J156" s="85"/>
      <c r="K156" s="149"/>
      <c r="L156" s="82">
        <f>J156-K156</f>
        <v>0</v>
      </c>
      <c r="M156" s="85"/>
      <c r="N156" s="120"/>
      <c r="O156" s="40"/>
    </row>
    <row r="157" spans="1:216" s="145" customFormat="1" ht="24.75" customHeight="1" x14ac:dyDescent="0.35">
      <c r="A157" s="140"/>
      <c r="B157" s="141"/>
      <c r="C157" s="142" t="s">
        <v>273</v>
      </c>
      <c r="D157" s="143" t="s">
        <v>277</v>
      </c>
      <c r="E157" s="61"/>
      <c r="F157" s="61"/>
      <c r="G157" s="99"/>
      <c r="H157" s="144"/>
      <c r="I157" s="85">
        <v>-1252421</v>
      </c>
      <c r="J157" s="85">
        <v>-1252421</v>
      </c>
      <c r="K157" s="85">
        <v>-1252421</v>
      </c>
      <c r="L157" s="82">
        <f t="shared" ref="L157:L159" si="91">J157-K157</f>
        <v>0</v>
      </c>
      <c r="M157" s="85"/>
      <c r="N157" s="120"/>
      <c r="O157" s="40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  <c r="EF157" s="26"/>
      <c r="EG157" s="26"/>
      <c r="EH157" s="26"/>
      <c r="EI157" s="26"/>
      <c r="EJ157" s="26"/>
      <c r="EK157" s="26"/>
      <c r="EL157" s="26"/>
      <c r="EM157" s="26"/>
      <c r="EN157" s="26"/>
      <c r="EO157" s="26"/>
      <c r="EP157" s="26"/>
      <c r="EQ157" s="26"/>
      <c r="ER157" s="26"/>
      <c r="ES157" s="26"/>
      <c r="ET157" s="26"/>
      <c r="EU157" s="26"/>
      <c r="EV157" s="26"/>
      <c r="EW157" s="26"/>
      <c r="EX157" s="26"/>
      <c r="EY157" s="26"/>
      <c r="EZ157" s="26"/>
      <c r="FA157" s="26"/>
      <c r="FB157" s="26"/>
      <c r="FC157" s="26"/>
      <c r="FD157" s="26"/>
      <c r="FE157" s="26"/>
      <c r="FF157" s="26"/>
      <c r="FG157" s="26"/>
      <c r="FH157" s="26"/>
      <c r="FI157" s="26"/>
      <c r="FJ157" s="26"/>
      <c r="FK157" s="26"/>
      <c r="FL157" s="26"/>
      <c r="FM157" s="26"/>
      <c r="FN157" s="26"/>
      <c r="FO157" s="26"/>
      <c r="FP157" s="26"/>
      <c r="FQ157" s="26"/>
      <c r="FR157" s="26"/>
      <c r="FS157" s="26"/>
      <c r="FT157" s="26"/>
      <c r="FU157" s="26"/>
      <c r="FV157" s="26"/>
      <c r="FW157" s="26"/>
      <c r="FX157" s="26"/>
      <c r="FY157" s="26"/>
      <c r="FZ157" s="26"/>
      <c r="GA157" s="26"/>
      <c r="GB157" s="26"/>
      <c r="GC157" s="26"/>
      <c r="GD157" s="26"/>
      <c r="GE157" s="26"/>
      <c r="GF157" s="26"/>
      <c r="GG157" s="26"/>
      <c r="GH157" s="26"/>
      <c r="GI157" s="26"/>
      <c r="GJ157" s="26"/>
      <c r="GK157" s="26"/>
      <c r="GL157" s="26"/>
      <c r="GM157" s="26"/>
      <c r="GN157" s="26"/>
      <c r="GO157" s="26"/>
      <c r="GP157" s="26"/>
      <c r="GQ157" s="26"/>
      <c r="GR157" s="26"/>
      <c r="GS157" s="26"/>
      <c r="GT157" s="26"/>
      <c r="GU157" s="26"/>
      <c r="GV157" s="26"/>
      <c r="GW157" s="26"/>
      <c r="GX157" s="26"/>
      <c r="GY157" s="26"/>
      <c r="GZ157" s="26"/>
      <c r="HA157" s="26"/>
      <c r="HB157" s="26"/>
      <c r="HC157" s="26"/>
      <c r="HD157" s="26"/>
      <c r="HE157" s="26"/>
      <c r="HF157" s="26"/>
      <c r="HG157" s="26"/>
      <c r="HH157" s="26"/>
    </row>
    <row r="158" spans="1:216" s="145" customFormat="1" ht="24.75" customHeight="1" x14ac:dyDescent="0.35">
      <c r="A158" s="140"/>
      <c r="B158" s="141"/>
      <c r="C158" s="142" t="s">
        <v>274</v>
      </c>
      <c r="D158" s="143" t="s">
        <v>276</v>
      </c>
      <c r="E158" s="61"/>
      <c r="F158" s="61"/>
      <c r="G158" s="99"/>
      <c r="H158" s="144"/>
      <c r="I158" s="87"/>
      <c r="J158" s="87"/>
      <c r="K158" s="201"/>
      <c r="L158" s="82">
        <f t="shared" si="91"/>
        <v>0</v>
      </c>
      <c r="M158" s="201"/>
      <c r="N158" s="120"/>
      <c r="O158" s="40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  <c r="EF158" s="26"/>
      <c r="EG158" s="26"/>
      <c r="EH158" s="26"/>
      <c r="EI158" s="26"/>
      <c r="EJ158" s="26"/>
      <c r="EK158" s="26"/>
      <c r="EL158" s="26"/>
      <c r="EM158" s="26"/>
      <c r="EN158" s="26"/>
      <c r="EO158" s="26"/>
      <c r="EP158" s="26"/>
      <c r="EQ158" s="26"/>
      <c r="ER158" s="26"/>
      <c r="ES158" s="26"/>
      <c r="ET158" s="26"/>
      <c r="EU158" s="26"/>
      <c r="EV158" s="26"/>
      <c r="EW158" s="26"/>
      <c r="EX158" s="26"/>
      <c r="EY158" s="26"/>
      <c r="EZ158" s="26"/>
      <c r="FA158" s="26"/>
      <c r="FB158" s="26"/>
      <c r="FC158" s="26"/>
      <c r="FD158" s="26"/>
      <c r="FE158" s="26"/>
      <c r="FF158" s="26"/>
      <c r="FG158" s="26"/>
      <c r="FH158" s="26"/>
      <c r="FI158" s="26"/>
      <c r="FJ158" s="26"/>
      <c r="FK158" s="26"/>
      <c r="FL158" s="26"/>
      <c r="FM158" s="26"/>
      <c r="FN158" s="26"/>
      <c r="FO158" s="26"/>
      <c r="FP158" s="26"/>
      <c r="FQ158" s="26"/>
      <c r="FR158" s="26"/>
      <c r="FS158" s="26"/>
      <c r="FT158" s="26"/>
      <c r="FU158" s="26"/>
      <c r="FV158" s="26"/>
      <c r="FW158" s="26"/>
      <c r="FX158" s="26"/>
      <c r="FY158" s="26"/>
      <c r="FZ158" s="26"/>
      <c r="GA158" s="26"/>
      <c r="GB158" s="26"/>
      <c r="GC158" s="26"/>
      <c r="GD158" s="26"/>
      <c r="GE158" s="26"/>
      <c r="GF158" s="26"/>
      <c r="GG158" s="26"/>
      <c r="GH158" s="26"/>
      <c r="GI158" s="26"/>
      <c r="GJ158" s="26"/>
      <c r="GK158" s="26"/>
      <c r="GL158" s="26"/>
      <c r="GM158" s="26"/>
      <c r="GN158" s="26"/>
      <c r="GO158" s="26"/>
      <c r="GP158" s="26"/>
      <c r="GQ158" s="26"/>
      <c r="GR158" s="26"/>
      <c r="GS158" s="26"/>
      <c r="GT158" s="26"/>
      <c r="GU158" s="26"/>
      <c r="GV158" s="26"/>
      <c r="GW158" s="26"/>
      <c r="GX158" s="26"/>
      <c r="GY158" s="26"/>
      <c r="GZ158" s="26"/>
      <c r="HA158" s="26"/>
      <c r="HB158" s="26"/>
      <c r="HC158" s="26"/>
      <c r="HD158" s="26"/>
      <c r="HE158" s="26"/>
      <c r="HF158" s="26"/>
      <c r="HG158" s="26"/>
      <c r="HH158" s="26"/>
    </row>
    <row r="159" spans="1:216" s="145" customFormat="1" ht="24.75" customHeight="1" x14ac:dyDescent="0.35">
      <c r="A159" s="140"/>
      <c r="B159" s="141"/>
      <c r="C159" s="142" t="s">
        <v>275</v>
      </c>
      <c r="D159" s="146" t="s">
        <v>278</v>
      </c>
      <c r="E159" s="61"/>
      <c r="F159" s="61"/>
      <c r="G159" s="99"/>
      <c r="H159" s="144"/>
      <c r="I159" s="87"/>
      <c r="J159" s="87"/>
      <c r="K159" s="201"/>
      <c r="L159" s="82">
        <f t="shared" si="91"/>
        <v>0</v>
      </c>
      <c r="M159" s="201"/>
      <c r="N159" s="120"/>
      <c r="O159" s="40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  <c r="EF159" s="26"/>
      <c r="EG159" s="26"/>
      <c r="EH159" s="26"/>
      <c r="EI159" s="26"/>
      <c r="EJ159" s="26"/>
      <c r="EK159" s="26"/>
      <c r="EL159" s="26"/>
      <c r="EM159" s="26"/>
      <c r="EN159" s="26"/>
      <c r="EO159" s="26"/>
      <c r="EP159" s="26"/>
      <c r="EQ159" s="26"/>
      <c r="ER159" s="26"/>
      <c r="ES159" s="26"/>
      <c r="ET159" s="26"/>
      <c r="EU159" s="26"/>
      <c r="EV159" s="26"/>
      <c r="EW159" s="26"/>
      <c r="EX159" s="26"/>
      <c r="EY159" s="26"/>
      <c r="EZ159" s="26"/>
      <c r="FA159" s="26"/>
      <c r="FB159" s="26"/>
      <c r="FC159" s="26"/>
      <c r="FD159" s="26"/>
      <c r="FE159" s="26"/>
      <c r="FF159" s="26"/>
      <c r="FG159" s="26"/>
      <c r="FH159" s="26"/>
      <c r="FI159" s="26"/>
      <c r="FJ159" s="26"/>
      <c r="FK159" s="26"/>
      <c r="FL159" s="26"/>
      <c r="FM159" s="26"/>
      <c r="FN159" s="26"/>
      <c r="FO159" s="26"/>
      <c r="FP159" s="26"/>
      <c r="FQ159" s="26"/>
      <c r="FR159" s="26"/>
      <c r="FS159" s="26"/>
      <c r="FT159" s="26"/>
      <c r="FU159" s="26"/>
      <c r="FV159" s="26"/>
      <c r="FW159" s="26"/>
      <c r="FX159" s="26"/>
      <c r="FY159" s="26"/>
      <c r="FZ159" s="26"/>
      <c r="GA159" s="26"/>
      <c r="GB159" s="26"/>
      <c r="GC159" s="26"/>
      <c r="GD159" s="26"/>
      <c r="GE159" s="26"/>
      <c r="GF159" s="26"/>
      <c r="GG159" s="26"/>
      <c r="GH159" s="26"/>
      <c r="GI159" s="26"/>
      <c r="GJ159" s="26"/>
      <c r="GK159" s="26"/>
      <c r="GL159" s="26"/>
      <c r="GM159" s="26"/>
      <c r="GN159" s="26"/>
      <c r="GO159" s="26"/>
      <c r="GP159" s="26"/>
      <c r="GQ159" s="26"/>
      <c r="GR159" s="26"/>
      <c r="GS159" s="26"/>
      <c r="GT159" s="26"/>
      <c r="GU159" s="26"/>
      <c r="GV159" s="26"/>
      <c r="GW159" s="26"/>
      <c r="GX159" s="26"/>
      <c r="GY159" s="26"/>
      <c r="GZ159" s="26"/>
      <c r="HA159" s="26"/>
      <c r="HB159" s="26"/>
      <c r="HC159" s="26"/>
      <c r="HD159" s="26"/>
      <c r="HE159" s="26"/>
      <c r="HF159" s="26"/>
      <c r="HG159" s="26"/>
      <c r="HH159" s="26"/>
    </row>
    <row r="160" spans="1:216" s="26" customFormat="1" ht="24.75" customHeight="1" x14ac:dyDescent="0.35">
      <c r="A160" s="122"/>
      <c r="B160" s="123"/>
      <c r="C160" s="124"/>
      <c r="D160" s="125"/>
      <c r="E160" s="126"/>
      <c r="F160" s="126"/>
      <c r="G160" s="126"/>
      <c r="H160" s="126"/>
      <c r="I160" s="126"/>
      <c r="J160" s="126"/>
      <c r="K160" s="151"/>
      <c r="L160" s="114"/>
      <c r="M160" s="151"/>
      <c r="N160" s="120"/>
      <c r="O160" s="40"/>
    </row>
    <row r="161" spans="1:15" s="26" customFormat="1" ht="31.5" customHeight="1" x14ac:dyDescent="0.35">
      <c r="A161" s="118"/>
      <c r="B161" s="241"/>
      <c r="C161" s="241"/>
      <c r="D161" s="241"/>
      <c r="E161" s="241"/>
      <c r="F161" s="241"/>
      <c r="G161" s="241"/>
      <c r="H161" s="241"/>
      <c r="I161" s="241"/>
      <c r="J161" s="241"/>
      <c r="K161" s="241"/>
      <c r="L161" s="131"/>
      <c r="M161" s="180"/>
      <c r="N161" s="120"/>
      <c r="O161" s="40"/>
    </row>
    <row r="162" spans="1:15" s="26" customFormat="1" ht="18" customHeight="1" x14ac:dyDescent="0.35">
      <c r="A162" s="127" t="s">
        <v>61</v>
      </c>
      <c r="B162" s="118"/>
      <c r="C162" s="118"/>
      <c r="D162" s="128"/>
      <c r="E162" s="96">
        <f t="shared" ref="E162:F162" si="92">E163-E10</f>
        <v>0</v>
      </c>
      <c r="F162" s="96">
        <f t="shared" si="92"/>
        <v>0</v>
      </c>
      <c r="G162" s="96">
        <f t="shared" ref="G162:H162" si="93">G163-G10</f>
        <v>0</v>
      </c>
      <c r="H162" s="96">
        <f t="shared" si="93"/>
        <v>0</v>
      </c>
      <c r="I162" s="130">
        <f t="shared" ref="I162:K162" si="94">I163-I10</f>
        <v>0</v>
      </c>
      <c r="J162" s="130">
        <f t="shared" si="94"/>
        <v>0</v>
      </c>
      <c r="K162" s="171">
        <f t="shared" si="94"/>
        <v>0</v>
      </c>
      <c r="L162" s="130">
        <f>L10-L163</f>
        <v>0</v>
      </c>
      <c r="M162" s="171">
        <f>M163-M10</f>
        <v>0</v>
      </c>
      <c r="N162" s="120"/>
      <c r="O162" s="40"/>
    </row>
    <row r="163" spans="1:15" ht="18" customHeight="1" x14ac:dyDescent="0.35">
      <c r="A163" s="27" t="s">
        <v>62</v>
      </c>
      <c r="B163" s="27"/>
      <c r="C163" s="27"/>
      <c r="D163" s="8" t="s">
        <v>63</v>
      </c>
      <c r="E163" s="105">
        <f t="shared" ref="E163:F163" si="95">E165</f>
        <v>222471000</v>
      </c>
      <c r="F163" s="105">
        <f t="shared" si="95"/>
        <v>295846000</v>
      </c>
      <c r="G163" s="105">
        <f t="shared" ref="G163:H163" si="96">G165</f>
        <v>222471000</v>
      </c>
      <c r="H163" s="51">
        <f t="shared" si="96"/>
        <v>295846000</v>
      </c>
      <c r="I163" s="90">
        <f t="shared" ref="I163:M163" si="97">I165</f>
        <v>290438584</v>
      </c>
      <c r="J163" s="90">
        <f t="shared" si="97"/>
        <v>290438584</v>
      </c>
      <c r="K163" s="175">
        <f t="shared" si="97"/>
        <v>290438228</v>
      </c>
      <c r="L163" s="82">
        <f>J163-K163</f>
        <v>356</v>
      </c>
      <c r="M163" s="175">
        <f t="shared" si="97"/>
        <v>292500953</v>
      </c>
      <c r="N163" s="59"/>
      <c r="O163" s="228"/>
    </row>
    <row r="164" spans="1:15" ht="18" customHeight="1" x14ac:dyDescent="0.35">
      <c r="A164" s="27" t="s">
        <v>64</v>
      </c>
      <c r="B164" s="27"/>
      <c r="C164" s="27"/>
      <c r="D164" s="8" t="s">
        <v>65</v>
      </c>
      <c r="E164" s="99"/>
      <c r="F164" s="99"/>
      <c r="G164" s="105"/>
      <c r="H164" s="52"/>
      <c r="I164" s="91"/>
      <c r="J164" s="91"/>
      <c r="K164" s="168"/>
      <c r="L164" s="82">
        <f>J164-K164</f>
        <v>0</v>
      </c>
      <c r="M164" s="168"/>
      <c r="N164" s="120"/>
      <c r="O164" s="40"/>
    </row>
    <row r="165" spans="1:15" ht="18" customHeight="1" x14ac:dyDescent="0.35">
      <c r="A165" s="27" t="s">
        <v>66</v>
      </c>
      <c r="B165" s="27"/>
      <c r="C165" s="27"/>
      <c r="D165" s="8" t="s">
        <v>67</v>
      </c>
      <c r="E165" s="99">
        <f>E10</f>
        <v>222471000</v>
      </c>
      <c r="F165" s="99">
        <f>F10</f>
        <v>295846000</v>
      </c>
      <c r="G165" s="99">
        <f t="shared" ref="G165:M165" si="98">G10</f>
        <v>222471000</v>
      </c>
      <c r="H165" s="99">
        <f t="shared" si="98"/>
        <v>295846000</v>
      </c>
      <c r="I165" s="99">
        <f t="shared" si="98"/>
        <v>290438584</v>
      </c>
      <c r="J165" s="99">
        <f t="shared" si="98"/>
        <v>290438584</v>
      </c>
      <c r="K165" s="99">
        <f t="shared" si="98"/>
        <v>290438228</v>
      </c>
      <c r="L165" s="99">
        <f t="shared" si="98"/>
        <v>356</v>
      </c>
      <c r="M165" s="99">
        <f t="shared" si="98"/>
        <v>292500953</v>
      </c>
      <c r="N165" s="57"/>
      <c r="O165" s="40"/>
    </row>
    <row r="166" spans="1:15" ht="18" customHeight="1" x14ac:dyDescent="0.35">
      <c r="A166" s="27" t="s">
        <v>68</v>
      </c>
      <c r="B166" s="27"/>
      <c r="C166" s="27"/>
      <c r="D166" s="8" t="s">
        <v>69</v>
      </c>
      <c r="E166" s="99"/>
      <c r="F166" s="99"/>
      <c r="G166" s="105"/>
      <c r="H166" s="52"/>
      <c r="I166" s="91"/>
      <c r="J166" s="91"/>
      <c r="K166" s="168"/>
      <c r="L166" s="82">
        <f>J166-K166</f>
        <v>0</v>
      </c>
      <c r="M166" s="168"/>
      <c r="N166" s="120"/>
      <c r="O166" s="40"/>
    </row>
    <row r="167" spans="1:15" ht="18" customHeight="1" x14ac:dyDescent="0.35">
      <c r="A167" s="75" t="s">
        <v>214</v>
      </c>
      <c r="B167" s="75"/>
      <c r="C167" s="75"/>
      <c r="D167" s="76" t="s">
        <v>215</v>
      </c>
      <c r="E167" s="99"/>
      <c r="F167" s="99"/>
      <c r="G167" s="105"/>
      <c r="H167" s="52"/>
      <c r="I167" s="91"/>
      <c r="J167" s="91"/>
      <c r="K167" s="168"/>
      <c r="L167" s="82">
        <f>J167-K167</f>
        <v>0</v>
      </c>
      <c r="M167" s="168"/>
      <c r="N167" s="120"/>
      <c r="O167" s="40"/>
    </row>
    <row r="168" spans="1:15" ht="18" customHeight="1" x14ac:dyDescent="0.35">
      <c r="A168" s="28"/>
      <c r="B168" s="28"/>
      <c r="C168" s="28"/>
      <c r="D168" s="38"/>
      <c r="E168" s="198"/>
      <c r="F168" s="198"/>
      <c r="G168" s="198"/>
      <c r="H168" s="53"/>
      <c r="I168" s="92"/>
      <c r="J168" s="92"/>
      <c r="K168" s="172"/>
      <c r="L168" s="92"/>
      <c r="M168" s="172"/>
      <c r="N168" s="120"/>
      <c r="O168" s="40"/>
    </row>
    <row r="169" spans="1:15" ht="18" customHeight="1" x14ac:dyDescent="0.35">
      <c r="A169" s="28"/>
      <c r="B169" s="28"/>
      <c r="C169" s="28"/>
      <c r="D169" s="38"/>
      <c r="E169" s="198"/>
      <c r="F169" s="198"/>
      <c r="G169" s="217">
        <v>0</v>
      </c>
      <c r="H169" s="62">
        <v>0</v>
      </c>
      <c r="I169" s="62">
        <v>0</v>
      </c>
      <c r="J169" s="62">
        <v>0</v>
      </c>
      <c r="K169" s="159">
        <v>0</v>
      </c>
      <c r="L169" s="92"/>
      <c r="M169" s="159">
        <v>0</v>
      </c>
      <c r="N169" s="120"/>
      <c r="O169" s="40"/>
    </row>
    <row r="170" spans="1:15" ht="68.25" customHeight="1" x14ac:dyDescent="0.35">
      <c r="A170" s="5" t="s">
        <v>1</v>
      </c>
      <c r="B170" s="6" t="s">
        <v>2</v>
      </c>
      <c r="C170" s="5" t="s">
        <v>3</v>
      </c>
      <c r="D170" s="7" t="s">
        <v>4</v>
      </c>
      <c r="E170" s="79" t="s">
        <v>42</v>
      </c>
      <c r="F170" s="79"/>
      <c r="G170" s="3" t="s">
        <v>279</v>
      </c>
      <c r="H170" s="3" t="s">
        <v>280</v>
      </c>
      <c r="I170" s="58" t="s">
        <v>43</v>
      </c>
      <c r="J170" s="58" t="s">
        <v>95</v>
      </c>
      <c r="K170" s="147" t="s">
        <v>96</v>
      </c>
      <c r="L170" s="58" t="s">
        <v>97</v>
      </c>
      <c r="M170" s="147" t="s">
        <v>98</v>
      </c>
      <c r="N170" s="120"/>
      <c r="O170" s="40"/>
    </row>
    <row r="171" spans="1:15" ht="18" customHeight="1" x14ac:dyDescent="0.35">
      <c r="A171" s="240"/>
      <c r="B171" s="240"/>
      <c r="C171" s="240"/>
      <c r="D171" s="240"/>
      <c r="E171" s="196">
        <v>1</v>
      </c>
      <c r="F171" s="196"/>
      <c r="G171" s="196">
        <v>2</v>
      </c>
      <c r="H171" s="41">
        <v>2</v>
      </c>
      <c r="I171" s="80">
        <v>4</v>
      </c>
      <c r="J171" s="80">
        <v>5</v>
      </c>
      <c r="K171" s="163">
        <v>6</v>
      </c>
      <c r="L171" s="80" t="s">
        <v>44</v>
      </c>
      <c r="M171" s="163">
        <v>8</v>
      </c>
      <c r="N171" s="120"/>
      <c r="O171" s="40"/>
    </row>
    <row r="172" spans="1:15" ht="18" customHeight="1" x14ac:dyDescent="0.35">
      <c r="A172" s="13" t="s">
        <v>70</v>
      </c>
      <c r="B172" s="13"/>
      <c r="C172" s="13"/>
      <c r="D172" s="37"/>
      <c r="E172" s="105">
        <f>E173+E181</f>
        <v>3219000</v>
      </c>
      <c r="F172" s="105">
        <f>F173+F181</f>
        <v>6190000</v>
      </c>
      <c r="G172" s="105">
        <f t="shared" ref="G172:H172" si="99">G173+G181</f>
        <v>3219000</v>
      </c>
      <c r="H172" s="52">
        <f t="shared" si="99"/>
        <v>6190000</v>
      </c>
      <c r="I172" s="52">
        <f t="shared" ref="I172:K172" si="100">I173+I181</f>
        <v>6162083</v>
      </c>
      <c r="J172" s="52">
        <f t="shared" si="100"/>
        <v>6162083</v>
      </c>
      <c r="K172" s="52">
        <f t="shared" si="100"/>
        <v>6162083</v>
      </c>
      <c r="L172" s="82">
        <f t="shared" ref="L172:L186" si="101">J172-K172</f>
        <v>0</v>
      </c>
      <c r="M172" s="52">
        <f>M173+M181</f>
        <v>6403878</v>
      </c>
      <c r="N172" s="120"/>
      <c r="O172" s="40"/>
    </row>
    <row r="173" spans="1:15" ht="22.5" customHeight="1" x14ac:dyDescent="0.35">
      <c r="A173" s="10"/>
      <c r="B173" s="11"/>
      <c r="C173" s="12"/>
      <c r="D173" s="36" t="s">
        <v>71</v>
      </c>
      <c r="E173" s="54">
        <f>E174</f>
        <v>3219000</v>
      </c>
      <c r="F173" s="54">
        <f>F174</f>
        <v>6190000</v>
      </c>
      <c r="G173" s="54">
        <f t="shared" ref="G173:H173" si="102">G174</f>
        <v>3219000</v>
      </c>
      <c r="H173" s="54">
        <f t="shared" si="102"/>
        <v>6190000</v>
      </c>
      <c r="I173" s="54">
        <f t="shared" ref="I173:K173" si="103">I174</f>
        <v>6162083</v>
      </c>
      <c r="J173" s="54">
        <f t="shared" si="103"/>
        <v>6162083</v>
      </c>
      <c r="K173" s="54">
        <f t="shared" si="103"/>
        <v>6162083</v>
      </c>
      <c r="L173" s="82">
        <f t="shared" si="101"/>
        <v>0</v>
      </c>
      <c r="M173" s="54">
        <f>M174</f>
        <v>6403878</v>
      </c>
      <c r="N173" s="120"/>
      <c r="O173" s="40"/>
    </row>
    <row r="174" spans="1:15" ht="23.25" customHeight="1" x14ac:dyDescent="0.35">
      <c r="A174" s="10">
        <v>20</v>
      </c>
      <c r="B174" s="11"/>
      <c r="C174" s="12"/>
      <c r="D174" s="36" t="s">
        <v>15</v>
      </c>
      <c r="E174" s="55">
        <f>E177+E178+E179+E175</f>
        <v>3219000</v>
      </c>
      <c r="F174" s="55">
        <f>F177+F178+F179+F175</f>
        <v>6190000</v>
      </c>
      <c r="G174" s="55">
        <f t="shared" ref="G174:H174" si="104">G177+G178+G179+G175</f>
        <v>3219000</v>
      </c>
      <c r="H174" s="55">
        <f t="shared" si="104"/>
        <v>6190000</v>
      </c>
      <c r="I174" s="55">
        <f t="shared" ref="I174:K174" si="105">I177+I178+I179+I175</f>
        <v>6162083</v>
      </c>
      <c r="J174" s="55">
        <f t="shared" si="105"/>
        <v>6162083</v>
      </c>
      <c r="K174" s="153">
        <f t="shared" si="105"/>
        <v>6162083</v>
      </c>
      <c r="L174" s="82">
        <f t="shared" si="101"/>
        <v>0</v>
      </c>
      <c r="M174" s="153">
        <f>M177+M178+M179+M175</f>
        <v>6403878</v>
      </c>
      <c r="N174" s="120"/>
      <c r="O174" s="40"/>
    </row>
    <row r="175" spans="1:15" ht="23.25" customHeight="1" x14ac:dyDescent="0.35">
      <c r="A175" s="10"/>
      <c r="B175" s="11" t="s">
        <v>142</v>
      </c>
      <c r="C175" s="12"/>
      <c r="D175" s="36" t="s">
        <v>16</v>
      </c>
      <c r="E175" s="55">
        <f>E176</f>
        <v>0</v>
      </c>
      <c r="F175" s="55">
        <f>F176</f>
        <v>1976000</v>
      </c>
      <c r="G175" s="55">
        <f t="shared" ref="G175:K175" si="106">G176</f>
        <v>0</v>
      </c>
      <c r="H175" s="55">
        <f t="shared" si="106"/>
        <v>1976000</v>
      </c>
      <c r="I175" s="55">
        <f t="shared" si="106"/>
        <v>1955267</v>
      </c>
      <c r="J175" s="55">
        <f t="shared" si="106"/>
        <v>1955267</v>
      </c>
      <c r="K175" s="153">
        <f t="shared" si="106"/>
        <v>1955267</v>
      </c>
      <c r="L175" s="82">
        <f t="shared" si="101"/>
        <v>0</v>
      </c>
      <c r="M175" s="153">
        <f>M176</f>
        <v>2113479</v>
      </c>
      <c r="N175" s="120"/>
      <c r="O175" s="40"/>
    </row>
    <row r="176" spans="1:15" ht="23.25" customHeight="1" x14ac:dyDescent="0.35">
      <c r="A176" s="10"/>
      <c r="B176" s="11"/>
      <c r="C176" s="12" t="s">
        <v>281</v>
      </c>
      <c r="D176" s="36" t="s">
        <v>19</v>
      </c>
      <c r="E176" s="99">
        <f>[1]dj!$H$161</f>
        <v>0</v>
      </c>
      <c r="F176" s="99">
        <f>[2]dj!$G$309</f>
        <v>1976000</v>
      </c>
      <c r="G176" s="105">
        <f>[1]dj!$K$161</f>
        <v>0</v>
      </c>
      <c r="H176" s="105">
        <f>[2]dj!$G$310</f>
        <v>1976000</v>
      </c>
      <c r="I176" s="105">
        <v>1955267</v>
      </c>
      <c r="J176" s="105">
        <v>1955267</v>
      </c>
      <c r="K176" s="160">
        <v>1955267</v>
      </c>
      <c r="L176" s="82">
        <f t="shared" si="101"/>
        <v>0</v>
      </c>
      <c r="M176" s="160">
        <v>2113479</v>
      </c>
      <c r="N176" s="120"/>
      <c r="O176" s="40"/>
    </row>
    <row r="177" spans="1:216" ht="39.75" customHeight="1" x14ac:dyDescent="0.35">
      <c r="A177" s="10"/>
      <c r="B177" s="11" t="s">
        <v>177</v>
      </c>
      <c r="C177" s="12"/>
      <c r="D177" s="37" t="s">
        <v>178</v>
      </c>
      <c r="E177" s="99">
        <f>[1]dj!$H$162</f>
        <v>158000</v>
      </c>
      <c r="F177" s="99">
        <f>[2]dj!$G$311</f>
        <v>79000</v>
      </c>
      <c r="G177" s="99">
        <f>[1]dj!$K$162</f>
        <v>158000</v>
      </c>
      <c r="H177" s="85">
        <f>[2]dj!$G$312</f>
        <v>79000</v>
      </c>
      <c r="I177" s="85">
        <v>75260</v>
      </c>
      <c r="J177" s="85">
        <v>75260</v>
      </c>
      <c r="K177" s="85">
        <v>75260</v>
      </c>
      <c r="L177" s="82">
        <f t="shared" si="101"/>
        <v>0</v>
      </c>
      <c r="M177" s="85">
        <v>80256</v>
      </c>
      <c r="N177" s="120"/>
      <c r="O177" s="40"/>
    </row>
    <row r="178" spans="1:216" ht="34.15" customHeight="1" x14ac:dyDescent="0.35">
      <c r="A178" s="10"/>
      <c r="B178" s="11" t="s">
        <v>193</v>
      </c>
      <c r="C178" s="12"/>
      <c r="D178" s="36" t="s">
        <v>192</v>
      </c>
      <c r="E178" s="99">
        <f>[1]dj!$H$163</f>
        <v>2768000</v>
      </c>
      <c r="F178" s="99">
        <f>[2]dj!$G$313</f>
        <v>3736000</v>
      </c>
      <c r="G178" s="99">
        <f>[1]dj!$K$163</f>
        <v>2768000</v>
      </c>
      <c r="H178" s="85">
        <f>[2]dj!$G$314</f>
        <v>3736000</v>
      </c>
      <c r="I178" s="85">
        <v>3734095</v>
      </c>
      <c r="J178" s="85">
        <v>3734095</v>
      </c>
      <c r="K178" s="85">
        <v>3734095</v>
      </c>
      <c r="L178" s="82">
        <f t="shared" si="101"/>
        <v>0</v>
      </c>
      <c r="M178" s="85">
        <v>3810232</v>
      </c>
      <c r="N178" s="120"/>
      <c r="O178" s="40"/>
    </row>
    <row r="179" spans="1:216" ht="34.15" customHeight="1" x14ac:dyDescent="0.35">
      <c r="A179" s="17"/>
      <c r="B179" s="77" t="s">
        <v>179</v>
      </c>
      <c r="C179" s="78"/>
      <c r="D179" s="132" t="s">
        <v>31</v>
      </c>
      <c r="E179" s="190">
        <f>E180</f>
        <v>293000</v>
      </c>
      <c r="F179" s="190">
        <f t="shared" ref="F179" si="107">F180</f>
        <v>399000</v>
      </c>
      <c r="G179" s="190">
        <f t="shared" ref="G179:M179" si="108">G180</f>
        <v>293000</v>
      </c>
      <c r="H179" s="190">
        <f t="shared" si="108"/>
        <v>399000</v>
      </c>
      <c r="I179" s="190">
        <f t="shared" si="108"/>
        <v>397461</v>
      </c>
      <c r="J179" s="190">
        <f t="shared" si="108"/>
        <v>397461</v>
      </c>
      <c r="K179" s="190">
        <f t="shared" si="108"/>
        <v>397461</v>
      </c>
      <c r="L179" s="190">
        <f t="shared" si="108"/>
        <v>0</v>
      </c>
      <c r="M179" s="190">
        <f t="shared" si="108"/>
        <v>399911</v>
      </c>
      <c r="N179" s="120"/>
      <c r="O179" s="40"/>
    </row>
    <row r="180" spans="1:216" ht="34.15" customHeight="1" x14ac:dyDescent="0.35">
      <c r="A180" s="17"/>
      <c r="B180" s="77"/>
      <c r="C180" s="78" t="s">
        <v>188</v>
      </c>
      <c r="D180" s="132" t="s">
        <v>189</v>
      </c>
      <c r="E180" s="99">
        <f>[1]dj!$H$165</f>
        <v>293000</v>
      </c>
      <c r="F180" s="99">
        <f>[2]dj!$G$317</f>
        <v>399000</v>
      </c>
      <c r="G180" s="99">
        <f>[1]dj!$K$165</f>
        <v>293000</v>
      </c>
      <c r="H180" s="85">
        <f>[2]dj!$G$318</f>
        <v>399000</v>
      </c>
      <c r="I180" s="85">
        <v>397461</v>
      </c>
      <c r="J180" s="85">
        <v>397461</v>
      </c>
      <c r="K180" s="85">
        <v>397461</v>
      </c>
      <c r="L180" s="82">
        <f t="shared" si="101"/>
        <v>0</v>
      </c>
      <c r="M180" s="85">
        <v>399911</v>
      </c>
      <c r="N180" s="120"/>
      <c r="O180" s="40"/>
    </row>
    <row r="181" spans="1:216" ht="34.15" customHeight="1" x14ac:dyDescent="0.35">
      <c r="A181" s="1">
        <v>84</v>
      </c>
      <c r="B181" s="2"/>
      <c r="C181" s="107"/>
      <c r="D181" s="108" t="s">
        <v>283</v>
      </c>
      <c r="E181" s="186">
        <f t="shared" ref="E181:F182" si="109">E182</f>
        <v>0</v>
      </c>
      <c r="F181" s="186">
        <f t="shared" si="109"/>
        <v>0</v>
      </c>
      <c r="G181" s="186">
        <f t="shared" ref="G181:M182" si="110">G182</f>
        <v>0</v>
      </c>
      <c r="H181" s="186">
        <f t="shared" si="110"/>
        <v>0</v>
      </c>
      <c r="I181" s="202">
        <f t="shared" si="110"/>
        <v>0</v>
      </c>
      <c r="J181" s="202">
        <f t="shared" si="110"/>
        <v>0</v>
      </c>
      <c r="K181" s="202">
        <f t="shared" si="110"/>
        <v>0</v>
      </c>
      <c r="L181" s="202">
        <f t="shared" si="110"/>
        <v>0</v>
      </c>
      <c r="M181" s="202">
        <f t="shared" si="110"/>
        <v>0</v>
      </c>
      <c r="N181" s="120"/>
      <c r="O181" s="40"/>
    </row>
    <row r="182" spans="1:216" ht="34.15" customHeight="1" x14ac:dyDescent="0.35">
      <c r="A182" s="1">
        <v>85</v>
      </c>
      <c r="B182" s="2"/>
      <c r="C182" s="107"/>
      <c r="D182" s="109" t="s">
        <v>270</v>
      </c>
      <c r="E182" s="116">
        <f t="shared" si="109"/>
        <v>0</v>
      </c>
      <c r="F182" s="116">
        <f t="shared" si="109"/>
        <v>0</v>
      </c>
      <c r="G182" s="116">
        <f t="shared" si="110"/>
        <v>0</v>
      </c>
      <c r="H182" s="116">
        <f t="shared" si="110"/>
        <v>0</v>
      </c>
      <c r="I182" s="116">
        <f t="shared" si="110"/>
        <v>0</v>
      </c>
      <c r="J182" s="116">
        <f t="shared" si="110"/>
        <v>0</v>
      </c>
      <c r="K182" s="116">
        <f t="shared" si="110"/>
        <v>0</v>
      </c>
      <c r="L182" s="116">
        <f t="shared" si="110"/>
        <v>0</v>
      </c>
      <c r="M182" s="116">
        <f t="shared" si="110"/>
        <v>0</v>
      </c>
      <c r="N182" s="120"/>
      <c r="O182" s="40"/>
    </row>
    <row r="183" spans="1:216" ht="34.15" customHeight="1" x14ac:dyDescent="0.35">
      <c r="A183" s="1"/>
      <c r="B183" s="2" t="s">
        <v>271</v>
      </c>
      <c r="C183" s="107"/>
      <c r="D183" s="108" t="s">
        <v>272</v>
      </c>
      <c r="E183" s="115">
        <f t="shared" ref="E183:F183" si="111">E184+E185+E186+E187</f>
        <v>0</v>
      </c>
      <c r="F183" s="115">
        <f t="shared" si="111"/>
        <v>0</v>
      </c>
      <c r="G183" s="115">
        <f t="shared" ref="G183:M183" si="112">G184+G185+G186+G187</f>
        <v>0</v>
      </c>
      <c r="H183" s="115">
        <f t="shared" si="112"/>
        <v>0</v>
      </c>
      <c r="I183" s="115">
        <f t="shared" si="112"/>
        <v>0</v>
      </c>
      <c r="J183" s="115">
        <f t="shared" si="112"/>
        <v>0</v>
      </c>
      <c r="K183" s="115">
        <f t="shared" si="112"/>
        <v>0</v>
      </c>
      <c r="L183" s="115">
        <f t="shared" si="112"/>
        <v>0</v>
      </c>
      <c r="M183" s="115">
        <f t="shared" si="112"/>
        <v>0</v>
      </c>
      <c r="N183" s="120"/>
      <c r="O183" s="40"/>
    </row>
    <row r="184" spans="1:216" ht="34.15" customHeight="1" x14ac:dyDescent="0.35">
      <c r="A184" s="1"/>
      <c r="B184" s="2"/>
      <c r="C184" s="110" t="s">
        <v>273</v>
      </c>
      <c r="D184" s="108" t="s">
        <v>277</v>
      </c>
      <c r="E184" s="99"/>
      <c r="F184" s="99"/>
      <c r="G184" s="99"/>
      <c r="H184" s="85"/>
      <c r="I184" s="47"/>
      <c r="J184" s="47"/>
      <c r="K184" s="178"/>
      <c r="L184" s="82">
        <f t="shared" si="101"/>
        <v>0</v>
      </c>
      <c r="M184" s="155"/>
      <c r="N184" s="120"/>
      <c r="O184" s="40"/>
    </row>
    <row r="185" spans="1:216" ht="34.15" customHeight="1" x14ac:dyDescent="0.35">
      <c r="A185" s="1"/>
      <c r="B185" s="2"/>
      <c r="C185" s="110" t="s">
        <v>274</v>
      </c>
      <c r="D185" s="108" t="s">
        <v>276</v>
      </c>
      <c r="E185" s="99"/>
      <c r="F185" s="99"/>
      <c r="G185" s="99"/>
      <c r="H185" s="85"/>
      <c r="I185" s="47"/>
      <c r="J185" s="47"/>
      <c r="K185" s="178"/>
      <c r="L185" s="82">
        <f t="shared" si="101"/>
        <v>0</v>
      </c>
      <c r="M185" s="155"/>
      <c r="N185" s="120"/>
      <c r="O185" s="40"/>
    </row>
    <row r="186" spans="1:216" ht="34.15" customHeight="1" x14ac:dyDescent="0.35">
      <c r="A186" s="1"/>
      <c r="B186" s="2"/>
      <c r="C186" s="110" t="s">
        <v>275</v>
      </c>
      <c r="D186" s="111" t="s">
        <v>278</v>
      </c>
      <c r="E186" s="99"/>
      <c r="F186" s="99"/>
      <c r="G186" s="99"/>
      <c r="H186" s="85"/>
      <c r="I186" s="47"/>
      <c r="J186" s="47"/>
      <c r="K186" s="178"/>
      <c r="L186" s="82">
        <f t="shared" si="101"/>
        <v>0</v>
      </c>
      <c r="M186" s="155"/>
      <c r="N186" s="120"/>
      <c r="O186" s="40"/>
    </row>
    <row r="187" spans="1:216" ht="34.15" customHeight="1" x14ac:dyDescent="0.35">
      <c r="A187" s="136"/>
      <c r="B187" s="137"/>
      <c r="C187" s="138"/>
      <c r="D187" s="139"/>
      <c r="E187" s="126"/>
      <c r="F187" s="126"/>
      <c r="G187" s="126"/>
      <c r="H187" s="106"/>
      <c r="I187" s="56"/>
      <c r="J187" s="56"/>
      <c r="K187" s="179"/>
      <c r="L187" s="114"/>
      <c r="M187" s="154"/>
      <c r="N187" s="120"/>
      <c r="O187" s="40"/>
    </row>
    <row r="188" spans="1:216" s="119" customFormat="1" ht="23.25" customHeight="1" x14ac:dyDescent="0.35">
      <c r="A188" s="29"/>
      <c r="B188" s="30"/>
      <c r="C188" s="31"/>
      <c r="D188" s="39"/>
      <c r="E188" s="96"/>
      <c r="F188" s="96"/>
      <c r="G188" s="96"/>
      <c r="H188" s="56"/>
      <c r="I188" s="93"/>
      <c r="J188" s="93"/>
      <c r="K188" s="173"/>
      <c r="L188" s="93"/>
      <c r="M188" s="173"/>
      <c r="N188" s="120"/>
      <c r="O188" s="227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  <c r="BH188" s="118"/>
      <c r="BI188" s="118"/>
      <c r="BJ188" s="118"/>
      <c r="BK188" s="118"/>
      <c r="BL188" s="118"/>
      <c r="BM188" s="118"/>
      <c r="BN188" s="118"/>
      <c r="BO188" s="118"/>
      <c r="BP188" s="118"/>
      <c r="BQ188" s="118"/>
      <c r="BR188" s="118"/>
      <c r="BS188" s="118"/>
      <c r="BT188" s="118"/>
      <c r="BU188" s="118"/>
      <c r="BV188" s="118"/>
      <c r="BW188" s="118"/>
      <c r="BX188" s="118"/>
      <c r="BY188" s="118"/>
      <c r="BZ188" s="118"/>
      <c r="CA188" s="118"/>
      <c r="CB188" s="118"/>
      <c r="CC188" s="118"/>
      <c r="CD188" s="118"/>
      <c r="CE188" s="118"/>
      <c r="CF188" s="118"/>
      <c r="CG188" s="118"/>
      <c r="CH188" s="118"/>
      <c r="CI188" s="118"/>
      <c r="CJ188" s="118"/>
      <c r="CK188" s="118"/>
      <c r="CL188" s="118"/>
      <c r="CM188" s="118"/>
      <c r="CN188" s="118"/>
      <c r="CO188" s="118"/>
      <c r="CP188" s="118"/>
      <c r="CQ188" s="118"/>
      <c r="CR188" s="118"/>
      <c r="CS188" s="118"/>
      <c r="CT188" s="118"/>
      <c r="CU188" s="118"/>
      <c r="CV188" s="118"/>
      <c r="CW188" s="118"/>
      <c r="CX188" s="118"/>
      <c r="CY188" s="118"/>
      <c r="CZ188" s="118"/>
      <c r="DA188" s="118"/>
      <c r="DB188" s="118"/>
      <c r="DC188" s="118"/>
      <c r="DD188" s="118"/>
      <c r="DE188" s="118"/>
      <c r="DF188" s="118"/>
      <c r="DG188" s="118"/>
      <c r="DH188" s="118"/>
      <c r="DI188" s="118"/>
      <c r="DJ188" s="118"/>
      <c r="DK188" s="118"/>
      <c r="DL188" s="118"/>
      <c r="DM188" s="118"/>
      <c r="DN188" s="118"/>
      <c r="DO188" s="118"/>
      <c r="DP188" s="118"/>
      <c r="DQ188" s="118"/>
      <c r="DR188" s="118"/>
      <c r="DS188" s="118"/>
      <c r="DT188" s="118"/>
      <c r="DU188" s="118"/>
      <c r="DV188" s="118"/>
      <c r="DW188" s="118"/>
      <c r="DX188" s="118"/>
      <c r="DY188" s="118"/>
      <c r="DZ188" s="118"/>
      <c r="EA188" s="118"/>
      <c r="EB188" s="118"/>
      <c r="EC188" s="118"/>
      <c r="ED188" s="118"/>
      <c r="EE188" s="118"/>
      <c r="EF188" s="118"/>
      <c r="EG188" s="118"/>
      <c r="EH188" s="118"/>
      <c r="EI188" s="118"/>
      <c r="EJ188" s="118"/>
      <c r="EK188" s="118"/>
      <c r="EL188" s="118"/>
      <c r="EM188" s="118"/>
      <c r="EN188" s="118"/>
      <c r="EO188" s="118"/>
      <c r="EP188" s="118"/>
      <c r="EQ188" s="118"/>
      <c r="ER188" s="118"/>
      <c r="ES188" s="118"/>
      <c r="ET188" s="118"/>
      <c r="EU188" s="118"/>
      <c r="EV188" s="118"/>
      <c r="EW188" s="118"/>
      <c r="EX188" s="118"/>
      <c r="EY188" s="118"/>
      <c r="EZ188" s="118"/>
      <c r="FA188" s="118"/>
      <c r="FB188" s="118"/>
      <c r="FC188" s="118"/>
      <c r="FD188" s="118"/>
      <c r="FE188" s="118"/>
      <c r="FF188" s="118"/>
      <c r="FG188" s="118"/>
      <c r="FH188" s="118"/>
      <c r="FI188" s="118"/>
      <c r="FJ188" s="118"/>
      <c r="FK188" s="118"/>
      <c r="FL188" s="118"/>
      <c r="FM188" s="118"/>
      <c r="FN188" s="118"/>
      <c r="FO188" s="118"/>
      <c r="FP188" s="118"/>
      <c r="FQ188" s="118"/>
      <c r="FR188" s="118"/>
      <c r="FS188" s="118"/>
      <c r="FT188" s="118"/>
      <c r="FU188" s="118"/>
      <c r="FV188" s="118"/>
      <c r="FW188" s="118"/>
      <c r="FX188" s="118"/>
      <c r="FY188" s="118"/>
      <c r="FZ188" s="118"/>
      <c r="GA188" s="118"/>
      <c r="GB188" s="118"/>
      <c r="GC188" s="118"/>
      <c r="GD188" s="118"/>
      <c r="GE188" s="118"/>
      <c r="GF188" s="118"/>
      <c r="GG188" s="118"/>
      <c r="GH188" s="118"/>
      <c r="GI188" s="118"/>
      <c r="GJ188" s="118"/>
      <c r="GK188" s="118"/>
      <c r="GL188" s="118"/>
      <c r="GM188" s="118"/>
      <c r="GN188" s="118"/>
      <c r="GO188" s="118"/>
      <c r="GP188" s="118"/>
      <c r="GQ188" s="118"/>
      <c r="GR188" s="118"/>
      <c r="GS188" s="118"/>
      <c r="GT188" s="118"/>
      <c r="GU188" s="118"/>
      <c r="GV188" s="118"/>
      <c r="GW188" s="118"/>
      <c r="GX188" s="118"/>
      <c r="GY188" s="118"/>
      <c r="GZ188" s="118"/>
      <c r="HA188" s="118"/>
      <c r="HB188" s="118"/>
      <c r="HC188" s="118"/>
      <c r="HD188" s="118"/>
      <c r="HE188" s="118"/>
      <c r="HF188" s="118"/>
      <c r="HG188" s="118"/>
      <c r="HH188" s="118"/>
    </row>
    <row r="189" spans="1:216" s="119" customFormat="1" ht="22.5" customHeight="1" x14ac:dyDescent="0.35">
      <c r="A189" s="32" t="s">
        <v>61</v>
      </c>
      <c r="B189" s="30"/>
      <c r="C189" s="31"/>
      <c r="D189" s="39"/>
      <c r="E189" s="96"/>
      <c r="F189" s="96"/>
      <c r="G189" s="129">
        <f t="shared" ref="G189:H189" si="113">G172-G190</f>
        <v>0</v>
      </c>
      <c r="H189" s="63">
        <f t="shared" si="113"/>
        <v>0</v>
      </c>
      <c r="I189" s="63">
        <f t="shared" ref="I189:M189" si="114">I172-I190</f>
        <v>0</v>
      </c>
      <c r="J189" s="63">
        <f t="shared" si="114"/>
        <v>0</v>
      </c>
      <c r="K189" s="161">
        <f t="shared" si="114"/>
        <v>0</v>
      </c>
      <c r="L189" s="94">
        <f t="shared" si="114"/>
        <v>0</v>
      </c>
      <c r="M189" s="161">
        <f t="shared" si="114"/>
        <v>0</v>
      </c>
      <c r="N189" s="120"/>
      <c r="O189" s="227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  <c r="AV189" s="118"/>
      <c r="AW189" s="118"/>
      <c r="AX189" s="118"/>
      <c r="AY189" s="118"/>
      <c r="AZ189" s="118"/>
      <c r="BA189" s="118"/>
      <c r="BB189" s="118"/>
      <c r="BC189" s="118"/>
      <c r="BD189" s="118"/>
      <c r="BE189" s="118"/>
      <c r="BF189" s="118"/>
      <c r="BG189" s="118"/>
      <c r="BH189" s="118"/>
      <c r="BI189" s="118"/>
      <c r="BJ189" s="118"/>
      <c r="BK189" s="118"/>
      <c r="BL189" s="118"/>
      <c r="BM189" s="118"/>
      <c r="BN189" s="118"/>
      <c r="BO189" s="118"/>
      <c r="BP189" s="118"/>
      <c r="BQ189" s="118"/>
      <c r="BR189" s="118"/>
      <c r="BS189" s="118"/>
      <c r="BT189" s="118"/>
      <c r="BU189" s="118"/>
      <c r="BV189" s="118"/>
      <c r="BW189" s="118"/>
      <c r="BX189" s="118"/>
      <c r="BY189" s="118"/>
      <c r="BZ189" s="118"/>
      <c r="CA189" s="118"/>
      <c r="CB189" s="118"/>
      <c r="CC189" s="118"/>
      <c r="CD189" s="118"/>
      <c r="CE189" s="118"/>
      <c r="CF189" s="118"/>
      <c r="CG189" s="118"/>
      <c r="CH189" s="118"/>
      <c r="CI189" s="118"/>
      <c r="CJ189" s="118"/>
      <c r="CK189" s="118"/>
      <c r="CL189" s="118"/>
      <c r="CM189" s="118"/>
      <c r="CN189" s="118"/>
      <c r="CO189" s="118"/>
      <c r="CP189" s="118"/>
      <c r="CQ189" s="118"/>
      <c r="CR189" s="118"/>
      <c r="CS189" s="118"/>
      <c r="CT189" s="118"/>
      <c r="CU189" s="118"/>
      <c r="CV189" s="118"/>
      <c r="CW189" s="118"/>
      <c r="CX189" s="118"/>
      <c r="CY189" s="118"/>
      <c r="CZ189" s="118"/>
      <c r="DA189" s="118"/>
      <c r="DB189" s="118"/>
      <c r="DC189" s="118"/>
      <c r="DD189" s="118"/>
      <c r="DE189" s="118"/>
      <c r="DF189" s="118"/>
      <c r="DG189" s="118"/>
      <c r="DH189" s="118"/>
      <c r="DI189" s="118"/>
      <c r="DJ189" s="118"/>
      <c r="DK189" s="118"/>
      <c r="DL189" s="118"/>
      <c r="DM189" s="118"/>
      <c r="DN189" s="118"/>
      <c r="DO189" s="118"/>
      <c r="DP189" s="118"/>
      <c r="DQ189" s="118"/>
      <c r="DR189" s="118"/>
      <c r="DS189" s="118"/>
      <c r="DT189" s="118"/>
      <c r="DU189" s="118"/>
      <c r="DV189" s="118"/>
      <c r="DW189" s="118"/>
      <c r="DX189" s="118"/>
      <c r="DY189" s="118"/>
      <c r="DZ189" s="118"/>
      <c r="EA189" s="118"/>
      <c r="EB189" s="118"/>
      <c r="EC189" s="118"/>
      <c r="ED189" s="118"/>
      <c r="EE189" s="118"/>
      <c r="EF189" s="118"/>
      <c r="EG189" s="118"/>
      <c r="EH189" s="118"/>
      <c r="EI189" s="118"/>
      <c r="EJ189" s="118"/>
      <c r="EK189" s="118"/>
      <c r="EL189" s="118"/>
      <c r="EM189" s="118"/>
      <c r="EN189" s="118"/>
      <c r="EO189" s="118"/>
      <c r="EP189" s="118"/>
      <c r="EQ189" s="118"/>
      <c r="ER189" s="118"/>
      <c r="ES189" s="118"/>
      <c r="ET189" s="118"/>
      <c r="EU189" s="118"/>
      <c r="EV189" s="118"/>
      <c r="EW189" s="118"/>
      <c r="EX189" s="118"/>
      <c r="EY189" s="118"/>
      <c r="EZ189" s="118"/>
      <c r="FA189" s="118"/>
      <c r="FB189" s="118"/>
      <c r="FC189" s="118"/>
      <c r="FD189" s="118"/>
      <c r="FE189" s="118"/>
      <c r="FF189" s="118"/>
      <c r="FG189" s="118"/>
      <c r="FH189" s="118"/>
      <c r="FI189" s="118"/>
      <c r="FJ189" s="118"/>
      <c r="FK189" s="118"/>
      <c r="FL189" s="118"/>
      <c r="FM189" s="118"/>
      <c r="FN189" s="118"/>
      <c r="FO189" s="118"/>
      <c r="FP189" s="118"/>
      <c r="FQ189" s="118"/>
      <c r="FR189" s="118"/>
      <c r="FS189" s="118"/>
      <c r="FT189" s="118"/>
      <c r="FU189" s="118"/>
      <c r="FV189" s="118"/>
      <c r="FW189" s="118"/>
      <c r="FX189" s="118"/>
      <c r="FY189" s="118"/>
      <c r="FZ189" s="118"/>
      <c r="GA189" s="118"/>
      <c r="GB189" s="118"/>
      <c r="GC189" s="118"/>
      <c r="GD189" s="118"/>
      <c r="GE189" s="118"/>
      <c r="GF189" s="118"/>
      <c r="GG189" s="118"/>
      <c r="GH189" s="118"/>
      <c r="GI189" s="118"/>
      <c r="GJ189" s="118"/>
      <c r="GK189" s="118"/>
      <c r="GL189" s="118"/>
      <c r="GM189" s="118"/>
      <c r="GN189" s="118"/>
      <c r="GO189" s="118"/>
      <c r="GP189" s="118"/>
      <c r="GQ189" s="118"/>
      <c r="GR189" s="118"/>
      <c r="GS189" s="118"/>
      <c r="GT189" s="118"/>
      <c r="GU189" s="118"/>
      <c r="GV189" s="118"/>
      <c r="GW189" s="118"/>
      <c r="GX189" s="118"/>
      <c r="GY189" s="118"/>
      <c r="GZ189" s="118"/>
      <c r="HA189" s="118"/>
      <c r="HB189" s="118"/>
      <c r="HC189" s="118"/>
      <c r="HD189" s="118"/>
      <c r="HE189" s="118"/>
      <c r="HF189" s="118"/>
      <c r="HG189" s="118"/>
      <c r="HH189" s="118"/>
    </row>
    <row r="190" spans="1:216" ht="23.25" customHeight="1" x14ac:dyDescent="0.35">
      <c r="A190" s="27" t="s">
        <v>72</v>
      </c>
      <c r="B190" s="27"/>
      <c r="C190" s="27"/>
      <c r="D190" s="8" t="s">
        <v>73</v>
      </c>
      <c r="E190" s="105">
        <f>E191</f>
        <v>3219000</v>
      </c>
      <c r="F190" s="105">
        <f t="shared" ref="F190" si="115">F191</f>
        <v>6190000</v>
      </c>
      <c r="G190" s="105">
        <f t="shared" ref="G190:H190" si="116">G191</f>
        <v>3219000</v>
      </c>
      <c r="H190" s="51">
        <f t="shared" si="116"/>
        <v>6190000</v>
      </c>
      <c r="I190" s="51">
        <f t="shared" ref="I190:M190" si="117">I191</f>
        <v>6162083</v>
      </c>
      <c r="J190" s="51">
        <f t="shared" si="117"/>
        <v>6162083</v>
      </c>
      <c r="K190" s="152">
        <f t="shared" si="117"/>
        <v>6162083</v>
      </c>
      <c r="L190" s="51">
        <f t="shared" si="117"/>
        <v>0</v>
      </c>
      <c r="M190" s="152">
        <f t="shared" si="117"/>
        <v>6403878</v>
      </c>
      <c r="N190" s="120"/>
      <c r="O190" s="40"/>
    </row>
    <row r="191" spans="1:216" ht="22.5" customHeight="1" x14ac:dyDescent="0.35">
      <c r="A191" s="27" t="s">
        <v>74</v>
      </c>
      <c r="B191" s="27"/>
      <c r="C191" s="27"/>
      <c r="D191" s="8" t="s">
        <v>75</v>
      </c>
      <c r="E191" s="105">
        <f>E172</f>
        <v>3219000</v>
      </c>
      <c r="F191" s="105">
        <f t="shared" ref="F191" si="118">F172</f>
        <v>6190000</v>
      </c>
      <c r="G191" s="105">
        <f t="shared" ref="G191:M191" si="119">G172</f>
        <v>3219000</v>
      </c>
      <c r="H191" s="105">
        <f t="shared" si="119"/>
        <v>6190000</v>
      </c>
      <c r="I191" s="105">
        <f t="shared" si="119"/>
        <v>6162083</v>
      </c>
      <c r="J191" s="105">
        <f t="shared" si="119"/>
        <v>6162083</v>
      </c>
      <c r="K191" s="105">
        <f t="shared" si="119"/>
        <v>6162083</v>
      </c>
      <c r="L191" s="105">
        <f t="shared" si="119"/>
        <v>0</v>
      </c>
      <c r="M191" s="105">
        <f t="shared" si="119"/>
        <v>6403878</v>
      </c>
      <c r="N191" s="59"/>
      <c r="O191" s="228"/>
    </row>
    <row r="192" spans="1:216" ht="18" customHeight="1" x14ac:dyDescent="0.35">
      <c r="A192" s="28"/>
      <c r="B192" s="28"/>
      <c r="C192" s="28"/>
      <c r="D192" s="38"/>
      <c r="E192" s="198"/>
      <c r="F192" s="198"/>
      <c r="G192" s="198"/>
      <c r="H192" s="53"/>
      <c r="I192" s="92"/>
      <c r="J192" s="92"/>
      <c r="K192" s="172"/>
      <c r="L192" s="92"/>
      <c r="M192" s="172"/>
      <c r="N192" s="120"/>
      <c r="O192" s="40"/>
    </row>
    <row r="193" spans="1:216" ht="18" customHeight="1" x14ac:dyDescent="0.35">
      <c r="A193" s="28"/>
      <c r="B193" s="28"/>
      <c r="C193" s="28"/>
      <c r="D193" s="38"/>
      <c r="E193" s="198"/>
      <c r="F193" s="198"/>
      <c r="G193" s="217"/>
      <c r="H193" s="62"/>
      <c r="I193" s="92"/>
      <c r="J193" s="92"/>
      <c r="K193" s="172"/>
      <c r="L193" s="92"/>
      <c r="M193" s="172"/>
      <c r="N193" s="120"/>
      <c r="O193" s="40"/>
    </row>
    <row r="194" spans="1:216" ht="47.25" customHeight="1" x14ac:dyDescent="0.35">
      <c r="A194" s="5" t="s">
        <v>1</v>
      </c>
      <c r="B194" s="6" t="s">
        <v>2</v>
      </c>
      <c r="C194" s="5" t="s">
        <v>3</v>
      </c>
      <c r="D194" s="7" t="s">
        <v>4</v>
      </c>
      <c r="E194" s="79" t="s">
        <v>42</v>
      </c>
      <c r="F194" s="79"/>
      <c r="G194" s="3" t="s">
        <v>279</v>
      </c>
      <c r="H194" s="3" t="s">
        <v>280</v>
      </c>
      <c r="I194" s="58" t="s">
        <v>43</v>
      </c>
      <c r="J194" s="58" t="s">
        <v>95</v>
      </c>
      <c r="K194" s="147" t="s">
        <v>96</v>
      </c>
      <c r="L194" s="58" t="s">
        <v>97</v>
      </c>
      <c r="M194" s="147" t="s">
        <v>98</v>
      </c>
      <c r="N194" s="120"/>
      <c r="O194" s="40"/>
    </row>
    <row r="195" spans="1:216" ht="18" customHeight="1" x14ac:dyDescent="0.35">
      <c r="A195" s="240"/>
      <c r="B195" s="240"/>
      <c r="C195" s="240"/>
      <c r="D195" s="240"/>
      <c r="E195" s="196">
        <v>1</v>
      </c>
      <c r="F195" s="196"/>
      <c r="G195" s="196">
        <v>2</v>
      </c>
      <c r="H195" s="41">
        <v>2</v>
      </c>
      <c r="I195" s="80">
        <v>4</v>
      </c>
      <c r="J195" s="80">
        <v>5</v>
      </c>
      <c r="K195" s="163">
        <v>6</v>
      </c>
      <c r="L195" s="80" t="s">
        <v>44</v>
      </c>
      <c r="M195" s="163">
        <v>8</v>
      </c>
      <c r="N195" s="120"/>
      <c r="O195" s="40"/>
    </row>
    <row r="196" spans="1:216" ht="24.75" customHeight="1" x14ac:dyDescent="0.35">
      <c r="A196" s="13" t="s">
        <v>76</v>
      </c>
      <c r="B196" s="11"/>
      <c r="C196" s="12"/>
      <c r="D196" s="37"/>
      <c r="E196" s="225">
        <f t="shared" ref="E196:F196" si="120">E198+E202</f>
        <v>0</v>
      </c>
      <c r="F196" s="225">
        <f t="shared" si="120"/>
        <v>0</v>
      </c>
      <c r="G196" s="225">
        <f t="shared" ref="G196:M196" si="121">G198+G202</f>
        <v>0</v>
      </c>
      <c r="H196" s="225">
        <f t="shared" si="121"/>
        <v>0</v>
      </c>
      <c r="I196" s="225">
        <f t="shared" si="121"/>
        <v>0</v>
      </c>
      <c r="J196" s="225">
        <f t="shared" si="121"/>
        <v>0</v>
      </c>
      <c r="K196" s="225">
        <f t="shared" si="121"/>
        <v>0</v>
      </c>
      <c r="L196" s="225">
        <f t="shared" si="121"/>
        <v>0</v>
      </c>
      <c r="M196" s="225">
        <f t="shared" si="121"/>
        <v>0</v>
      </c>
      <c r="N196" s="120"/>
      <c r="O196" s="40"/>
    </row>
    <row r="197" spans="1:216" ht="24.75" customHeight="1" x14ac:dyDescent="0.35">
      <c r="A197" s="13"/>
      <c r="B197" s="11"/>
      <c r="C197" s="12"/>
      <c r="D197" s="36" t="s">
        <v>71</v>
      </c>
      <c r="E197" s="225">
        <f t="shared" ref="E197:F197" si="122">E198+E202</f>
        <v>0</v>
      </c>
      <c r="F197" s="225">
        <f t="shared" si="122"/>
        <v>0</v>
      </c>
      <c r="G197" s="225">
        <f t="shared" ref="G197:M197" si="123">G198+G202</f>
        <v>0</v>
      </c>
      <c r="H197" s="225">
        <f t="shared" si="123"/>
        <v>0</v>
      </c>
      <c r="I197" s="225">
        <f t="shared" si="123"/>
        <v>0</v>
      </c>
      <c r="J197" s="225">
        <f t="shared" si="123"/>
        <v>0</v>
      </c>
      <c r="K197" s="225">
        <f t="shared" si="123"/>
        <v>0</v>
      </c>
      <c r="L197" s="225">
        <f t="shared" si="123"/>
        <v>0</v>
      </c>
      <c r="M197" s="225">
        <f t="shared" si="123"/>
        <v>0</v>
      </c>
      <c r="N197" s="120"/>
      <c r="O197" s="40"/>
    </row>
    <row r="198" spans="1:216" ht="24.75" customHeight="1" x14ac:dyDescent="0.35">
      <c r="A198" s="13">
        <v>51</v>
      </c>
      <c r="B198" s="11"/>
      <c r="C198" s="12"/>
      <c r="D198" s="36" t="s">
        <v>77</v>
      </c>
      <c r="E198" s="225">
        <f t="shared" ref="E198:F198" si="124">E199</f>
        <v>0</v>
      </c>
      <c r="F198" s="225">
        <f t="shared" si="124"/>
        <v>0</v>
      </c>
      <c r="G198" s="225">
        <f t="shared" ref="G198:M198" si="125">G199</f>
        <v>0</v>
      </c>
      <c r="H198" s="225">
        <f t="shared" si="125"/>
        <v>0</v>
      </c>
      <c r="I198" s="225">
        <f t="shared" si="125"/>
        <v>0</v>
      </c>
      <c r="J198" s="225">
        <f t="shared" si="125"/>
        <v>0</v>
      </c>
      <c r="K198" s="225">
        <f t="shared" si="125"/>
        <v>0</v>
      </c>
      <c r="L198" s="225">
        <f t="shared" si="125"/>
        <v>0</v>
      </c>
      <c r="M198" s="225">
        <f t="shared" si="125"/>
        <v>0</v>
      </c>
      <c r="N198" s="120"/>
      <c r="O198" s="40"/>
    </row>
    <row r="199" spans="1:216" ht="24.75" customHeight="1" x14ac:dyDescent="0.35">
      <c r="A199" s="13"/>
      <c r="B199" s="11" t="s">
        <v>93</v>
      </c>
      <c r="C199" s="12"/>
      <c r="D199" s="37" t="s">
        <v>36</v>
      </c>
      <c r="E199" s="225">
        <f t="shared" ref="E199:F199" si="126">E200+E201</f>
        <v>0</v>
      </c>
      <c r="F199" s="225">
        <f t="shared" si="126"/>
        <v>0</v>
      </c>
      <c r="G199" s="225">
        <f t="shared" ref="G199:M199" si="127">G200+G201</f>
        <v>0</v>
      </c>
      <c r="H199" s="225">
        <f t="shared" si="127"/>
        <v>0</v>
      </c>
      <c r="I199" s="225">
        <f t="shared" si="127"/>
        <v>0</v>
      </c>
      <c r="J199" s="225">
        <f t="shared" si="127"/>
        <v>0</v>
      </c>
      <c r="K199" s="225">
        <f t="shared" si="127"/>
        <v>0</v>
      </c>
      <c r="L199" s="225">
        <f t="shared" si="127"/>
        <v>0</v>
      </c>
      <c r="M199" s="225">
        <f t="shared" si="127"/>
        <v>0</v>
      </c>
      <c r="N199" s="120"/>
      <c r="O199" s="40"/>
    </row>
    <row r="200" spans="1:216" ht="24.75" customHeight="1" x14ac:dyDescent="0.35">
      <c r="A200" s="13"/>
      <c r="B200" s="11"/>
      <c r="C200" s="12" t="s">
        <v>94</v>
      </c>
      <c r="D200" s="37" t="s">
        <v>78</v>
      </c>
      <c r="E200" s="99">
        <f>[1]dj!$H$180</f>
        <v>0</v>
      </c>
      <c r="F200" s="99">
        <f>[2]dj!$G$340</f>
        <v>0</v>
      </c>
      <c r="G200" s="99">
        <f>[1]dj!$K$180</f>
        <v>0</v>
      </c>
      <c r="H200" s="85">
        <f>[2]dj!$G$341</f>
        <v>0</v>
      </c>
      <c r="I200" s="91"/>
      <c r="J200" s="91"/>
      <c r="K200" s="168"/>
      <c r="L200" s="82">
        <f t="shared" ref="L200:L205" si="128">J200-K200</f>
        <v>0</v>
      </c>
      <c r="M200" s="168"/>
      <c r="N200" s="120"/>
      <c r="O200" s="40"/>
    </row>
    <row r="201" spans="1:216" ht="24.75" customHeight="1" x14ac:dyDescent="0.35">
      <c r="A201" s="13"/>
      <c r="B201" s="11"/>
      <c r="C201" s="12" t="s">
        <v>79</v>
      </c>
      <c r="D201" s="37" t="s">
        <v>80</v>
      </c>
      <c r="E201" s="99">
        <f>[1]dj!$H$181</f>
        <v>0</v>
      </c>
      <c r="F201" s="99">
        <f>[2]dj!$G$342</f>
        <v>0</v>
      </c>
      <c r="G201" s="99">
        <f>[1]dj!$K$181</f>
        <v>0</v>
      </c>
      <c r="H201" s="85">
        <f>[2]dj!$G$343</f>
        <v>0</v>
      </c>
      <c r="I201" s="91"/>
      <c r="J201" s="91"/>
      <c r="K201" s="168"/>
      <c r="L201" s="82">
        <f t="shared" si="128"/>
        <v>0</v>
      </c>
      <c r="M201" s="168"/>
      <c r="N201" s="120"/>
      <c r="O201" s="40"/>
    </row>
    <row r="202" spans="1:216" ht="24.75" customHeight="1" x14ac:dyDescent="0.35">
      <c r="A202" s="10">
        <v>57</v>
      </c>
      <c r="B202" s="11"/>
      <c r="C202" s="12"/>
      <c r="D202" s="36" t="s">
        <v>81</v>
      </c>
      <c r="E202" s="225">
        <f>E203+E204</f>
        <v>0</v>
      </c>
      <c r="F202" s="225">
        <f t="shared" ref="F202" si="129">F203+F204</f>
        <v>0</v>
      </c>
      <c r="G202" s="225">
        <f t="shared" ref="G202:M202" si="130">G203+G204</f>
        <v>0</v>
      </c>
      <c r="H202" s="225">
        <f t="shared" si="130"/>
        <v>0</v>
      </c>
      <c r="I202" s="225">
        <f t="shared" si="130"/>
        <v>0</v>
      </c>
      <c r="J202" s="225">
        <f t="shared" si="130"/>
        <v>0</v>
      </c>
      <c r="K202" s="225">
        <f t="shared" si="130"/>
        <v>0</v>
      </c>
      <c r="L202" s="225">
        <f t="shared" si="130"/>
        <v>0</v>
      </c>
      <c r="M202" s="225">
        <f t="shared" si="130"/>
        <v>0</v>
      </c>
      <c r="N202" s="120"/>
      <c r="O202" s="40"/>
    </row>
    <row r="203" spans="1:216" ht="24.75" customHeight="1" x14ac:dyDescent="0.35">
      <c r="A203" s="10"/>
      <c r="B203" s="11" t="s">
        <v>102</v>
      </c>
      <c r="C203" s="12"/>
      <c r="D203" s="37" t="s">
        <v>82</v>
      </c>
      <c r="E203" s="99">
        <f>[1]dj!$H$183</f>
        <v>0</v>
      </c>
      <c r="F203" s="99">
        <f>[2]dj!$G$346</f>
        <v>0</v>
      </c>
      <c r="G203" s="105">
        <f>[1]dj!$K$183</f>
        <v>0</v>
      </c>
      <c r="H203" s="105">
        <f>[2]dj!$G$347</f>
        <v>0</v>
      </c>
      <c r="I203" s="105"/>
      <c r="J203" s="105"/>
      <c r="K203" s="160"/>
      <c r="L203" s="86">
        <f t="shared" si="128"/>
        <v>0</v>
      </c>
      <c r="M203" s="160"/>
      <c r="N203" s="120"/>
      <c r="O203" s="40"/>
    </row>
    <row r="204" spans="1:216" ht="24.75" customHeight="1" x14ac:dyDescent="0.35">
      <c r="A204" s="10"/>
      <c r="B204" s="11" t="s">
        <v>103</v>
      </c>
      <c r="C204" s="12"/>
      <c r="D204" s="37" t="s">
        <v>83</v>
      </c>
      <c r="E204" s="225">
        <f t="shared" ref="E204:F204" si="131">E205</f>
        <v>0</v>
      </c>
      <c r="F204" s="225">
        <f t="shared" si="131"/>
        <v>0</v>
      </c>
      <c r="G204" s="225">
        <f t="shared" ref="G204:M204" si="132">G205</f>
        <v>0</v>
      </c>
      <c r="H204" s="225">
        <f t="shared" si="132"/>
        <v>0</v>
      </c>
      <c r="I204" s="225">
        <f t="shared" si="132"/>
        <v>0</v>
      </c>
      <c r="J204" s="225">
        <f t="shared" si="132"/>
        <v>0</v>
      </c>
      <c r="K204" s="225">
        <f t="shared" si="132"/>
        <v>0</v>
      </c>
      <c r="L204" s="225">
        <f t="shared" si="132"/>
        <v>0</v>
      </c>
      <c r="M204" s="225">
        <f t="shared" si="132"/>
        <v>0</v>
      </c>
      <c r="N204" s="120"/>
      <c r="O204" s="40"/>
    </row>
    <row r="205" spans="1:216" ht="24.75" customHeight="1" x14ac:dyDescent="0.35">
      <c r="A205" s="10"/>
      <c r="B205" s="11"/>
      <c r="C205" s="12" t="s">
        <v>104</v>
      </c>
      <c r="D205" s="37" t="s">
        <v>84</v>
      </c>
      <c r="E205" s="99">
        <f>[1]dj!$H$185</f>
        <v>0</v>
      </c>
      <c r="F205" s="99">
        <f>[2]dj!$G$350</f>
        <v>0</v>
      </c>
      <c r="G205" s="99">
        <f>[1]dj!$K$185</f>
        <v>0</v>
      </c>
      <c r="H205" s="85">
        <f>[2]dj!$G$351</f>
        <v>0</v>
      </c>
      <c r="I205" s="91"/>
      <c r="J205" s="91"/>
      <c r="K205" s="168"/>
      <c r="L205" s="82">
        <f t="shared" si="128"/>
        <v>0</v>
      </c>
      <c r="M205" s="168"/>
      <c r="N205" s="120"/>
      <c r="O205" s="40"/>
    </row>
    <row r="206" spans="1:216" s="119" customFormat="1" ht="18" customHeight="1" x14ac:dyDescent="0.35">
      <c r="D206" s="121"/>
      <c r="E206" s="96"/>
      <c r="F206" s="96"/>
      <c r="G206" s="96"/>
      <c r="H206" s="56"/>
      <c r="I206" s="93"/>
      <c r="J206" s="93"/>
      <c r="K206" s="173"/>
      <c r="L206" s="93"/>
      <c r="M206" s="173"/>
      <c r="N206" s="120"/>
      <c r="O206" s="227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  <c r="AV206" s="118"/>
      <c r="AW206" s="118"/>
      <c r="AX206" s="118"/>
      <c r="AY206" s="118"/>
      <c r="AZ206" s="118"/>
      <c r="BA206" s="118"/>
      <c r="BB206" s="118"/>
      <c r="BC206" s="118"/>
      <c r="BD206" s="118"/>
      <c r="BE206" s="118"/>
      <c r="BF206" s="118"/>
      <c r="BG206" s="118"/>
      <c r="BH206" s="118"/>
      <c r="BI206" s="118"/>
      <c r="BJ206" s="118"/>
      <c r="BK206" s="118"/>
      <c r="BL206" s="118"/>
      <c r="BM206" s="118"/>
      <c r="BN206" s="118"/>
      <c r="BO206" s="118"/>
      <c r="BP206" s="118"/>
      <c r="BQ206" s="118"/>
      <c r="BR206" s="118"/>
      <c r="BS206" s="118"/>
      <c r="BT206" s="118"/>
      <c r="BU206" s="118"/>
      <c r="BV206" s="118"/>
      <c r="BW206" s="118"/>
      <c r="BX206" s="118"/>
      <c r="BY206" s="118"/>
      <c r="BZ206" s="118"/>
      <c r="CA206" s="118"/>
      <c r="CB206" s="118"/>
      <c r="CC206" s="118"/>
      <c r="CD206" s="118"/>
      <c r="CE206" s="118"/>
      <c r="CF206" s="118"/>
      <c r="CG206" s="118"/>
      <c r="CH206" s="118"/>
      <c r="CI206" s="118"/>
      <c r="CJ206" s="118"/>
      <c r="CK206" s="118"/>
      <c r="CL206" s="118"/>
      <c r="CM206" s="118"/>
      <c r="CN206" s="118"/>
      <c r="CO206" s="118"/>
      <c r="CP206" s="118"/>
      <c r="CQ206" s="118"/>
      <c r="CR206" s="118"/>
      <c r="CS206" s="118"/>
      <c r="CT206" s="118"/>
      <c r="CU206" s="118"/>
      <c r="CV206" s="118"/>
      <c r="CW206" s="118"/>
      <c r="CX206" s="118"/>
      <c r="CY206" s="118"/>
      <c r="CZ206" s="118"/>
      <c r="DA206" s="118"/>
      <c r="DB206" s="118"/>
      <c r="DC206" s="118"/>
      <c r="DD206" s="118"/>
      <c r="DE206" s="118"/>
      <c r="DF206" s="118"/>
      <c r="DG206" s="118"/>
      <c r="DH206" s="118"/>
      <c r="DI206" s="118"/>
      <c r="DJ206" s="118"/>
      <c r="DK206" s="118"/>
      <c r="DL206" s="118"/>
      <c r="DM206" s="118"/>
      <c r="DN206" s="118"/>
      <c r="DO206" s="118"/>
      <c r="DP206" s="118"/>
      <c r="DQ206" s="118"/>
      <c r="DR206" s="118"/>
      <c r="DS206" s="118"/>
      <c r="DT206" s="118"/>
      <c r="DU206" s="118"/>
      <c r="DV206" s="118"/>
      <c r="DW206" s="118"/>
      <c r="DX206" s="118"/>
      <c r="DY206" s="118"/>
      <c r="DZ206" s="118"/>
      <c r="EA206" s="118"/>
      <c r="EB206" s="118"/>
      <c r="EC206" s="118"/>
      <c r="ED206" s="118"/>
      <c r="EE206" s="118"/>
      <c r="EF206" s="118"/>
      <c r="EG206" s="118"/>
      <c r="EH206" s="118"/>
      <c r="EI206" s="118"/>
      <c r="EJ206" s="118"/>
      <c r="EK206" s="118"/>
      <c r="EL206" s="118"/>
      <c r="EM206" s="118"/>
      <c r="EN206" s="118"/>
      <c r="EO206" s="118"/>
      <c r="EP206" s="118"/>
      <c r="EQ206" s="118"/>
      <c r="ER206" s="118"/>
      <c r="ES206" s="118"/>
      <c r="ET206" s="118"/>
      <c r="EU206" s="118"/>
      <c r="EV206" s="118"/>
      <c r="EW206" s="118"/>
      <c r="EX206" s="118"/>
      <c r="EY206" s="118"/>
      <c r="EZ206" s="118"/>
      <c r="FA206" s="118"/>
      <c r="FB206" s="118"/>
      <c r="FC206" s="118"/>
      <c r="FD206" s="118"/>
      <c r="FE206" s="118"/>
      <c r="FF206" s="118"/>
      <c r="FG206" s="118"/>
      <c r="FH206" s="118"/>
      <c r="FI206" s="118"/>
      <c r="FJ206" s="118"/>
      <c r="FK206" s="118"/>
      <c r="FL206" s="118"/>
      <c r="FM206" s="118"/>
      <c r="FN206" s="118"/>
      <c r="FO206" s="118"/>
      <c r="FP206" s="118"/>
      <c r="FQ206" s="118"/>
      <c r="FR206" s="118"/>
      <c r="FS206" s="118"/>
      <c r="FT206" s="118"/>
      <c r="FU206" s="118"/>
      <c r="FV206" s="118"/>
      <c r="FW206" s="118"/>
      <c r="FX206" s="118"/>
      <c r="FY206" s="118"/>
      <c r="FZ206" s="118"/>
      <c r="GA206" s="118"/>
      <c r="GB206" s="118"/>
      <c r="GC206" s="118"/>
      <c r="GD206" s="118"/>
      <c r="GE206" s="118"/>
      <c r="GF206" s="118"/>
      <c r="GG206" s="118"/>
      <c r="GH206" s="118"/>
      <c r="GI206" s="118"/>
      <c r="GJ206" s="118"/>
      <c r="GK206" s="118"/>
      <c r="GL206" s="118"/>
      <c r="GM206" s="118"/>
      <c r="GN206" s="118"/>
      <c r="GO206" s="118"/>
      <c r="GP206" s="118"/>
      <c r="GQ206" s="118"/>
      <c r="GR206" s="118"/>
      <c r="GS206" s="118"/>
      <c r="GT206" s="118"/>
      <c r="GU206" s="118"/>
      <c r="GV206" s="118"/>
      <c r="GW206" s="118"/>
      <c r="GX206" s="118"/>
      <c r="GY206" s="118"/>
      <c r="GZ206" s="118"/>
      <c r="HA206" s="118"/>
      <c r="HB206" s="118"/>
      <c r="HC206" s="118"/>
      <c r="HD206" s="118"/>
      <c r="HE206" s="118"/>
      <c r="HF206" s="118"/>
      <c r="HG206" s="118"/>
      <c r="HH206" s="118"/>
    </row>
    <row r="207" spans="1:216" s="119" customFormat="1" ht="18" customHeight="1" x14ac:dyDescent="0.35">
      <c r="A207" s="28" t="s">
        <v>61</v>
      </c>
      <c r="D207" s="121"/>
      <c r="E207" s="96"/>
      <c r="F207" s="96"/>
      <c r="G207" s="96"/>
      <c r="H207" s="56"/>
      <c r="I207" s="94"/>
      <c r="J207" s="94"/>
      <c r="K207" s="174"/>
      <c r="L207" s="94">
        <f>L196-L208</f>
        <v>0</v>
      </c>
      <c r="M207" s="174"/>
      <c r="N207" s="120"/>
      <c r="O207" s="227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  <c r="AG207" s="118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  <c r="AV207" s="118"/>
      <c r="AW207" s="118"/>
      <c r="AX207" s="118"/>
      <c r="AY207" s="118"/>
      <c r="AZ207" s="118"/>
      <c r="BA207" s="118"/>
      <c r="BB207" s="118"/>
      <c r="BC207" s="118"/>
      <c r="BD207" s="118"/>
      <c r="BE207" s="118"/>
      <c r="BF207" s="118"/>
      <c r="BG207" s="118"/>
      <c r="BH207" s="118"/>
      <c r="BI207" s="118"/>
      <c r="BJ207" s="118"/>
      <c r="BK207" s="118"/>
      <c r="BL207" s="118"/>
      <c r="BM207" s="118"/>
      <c r="BN207" s="118"/>
      <c r="BO207" s="118"/>
      <c r="BP207" s="118"/>
      <c r="BQ207" s="118"/>
      <c r="BR207" s="118"/>
      <c r="BS207" s="118"/>
      <c r="BT207" s="118"/>
      <c r="BU207" s="118"/>
      <c r="BV207" s="118"/>
      <c r="BW207" s="118"/>
      <c r="BX207" s="118"/>
      <c r="BY207" s="118"/>
      <c r="BZ207" s="118"/>
      <c r="CA207" s="118"/>
      <c r="CB207" s="118"/>
      <c r="CC207" s="118"/>
      <c r="CD207" s="118"/>
      <c r="CE207" s="118"/>
      <c r="CF207" s="118"/>
      <c r="CG207" s="118"/>
      <c r="CH207" s="118"/>
      <c r="CI207" s="118"/>
      <c r="CJ207" s="118"/>
      <c r="CK207" s="118"/>
      <c r="CL207" s="118"/>
      <c r="CM207" s="118"/>
      <c r="CN207" s="118"/>
      <c r="CO207" s="118"/>
      <c r="CP207" s="118"/>
      <c r="CQ207" s="118"/>
      <c r="CR207" s="118"/>
      <c r="CS207" s="118"/>
      <c r="CT207" s="118"/>
      <c r="CU207" s="118"/>
      <c r="CV207" s="118"/>
      <c r="CW207" s="118"/>
      <c r="CX207" s="118"/>
      <c r="CY207" s="118"/>
      <c r="CZ207" s="118"/>
      <c r="DA207" s="118"/>
      <c r="DB207" s="118"/>
      <c r="DC207" s="118"/>
      <c r="DD207" s="118"/>
      <c r="DE207" s="118"/>
      <c r="DF207" s="118"/>
      <c r="DG207" s="118"/>
      <c r="DH207" s="118"/>
      <c r="DI207" s="118"/>
      <c r="DJ207" s="118"/>
      <c r="DK207" s="118"/>
      <c r="DL207" s="118"/>
      <c r="DM207" s="118"/>
      <c r="DN207" s="118"/>
      <c r="DO207" s="118"/>
      <c r="DP207" s="118"/>
      <c r="DQ207" s="118"/>
      <c r="DR207" s="118"/>
      <c r="DS207" s="118"/>
      <c r="DT207" s="118"/>
      <c r="DU207" s="118"/>
      <c r="DV207" s="118"/>
      <c r="DW207" s="118"/>
      <c r="DX207" s="118"/>
      <c r="DY207" s="118"/>
      <c r="DZ207" s="118"/>
      <c r="EA207" s="118"/>
      <c r="EB207" s="118"/>
      <c r="EC207" s="118"/>
      <c r="ED207" s="118"/>
      <c r="EE207" s="118"/>
      <c r="EF207" s="118"/>
      <c r="EG207" s="118"/>
      <c r="EH207" s="118"/>
      <c r="EI207" s="118"/>
      <c r="EJ207" s="118"/>
      <c r="EK207" s="118"/>
      <c r="EL207" s="118"/>
      <c r="EM207" s="118"/>
      <c r="EN207" s="118"/>
      <c r="EO207" s="118"/>
      <c r="EP207" s="118"/>
      <c r="EQ207" s="118"/>
      <c r="ER207" s="118"/>
      <c r="ES207" s="118"/>
      <c r="ET207" s="118"/>
      <c r="EU207" s="118"/>
      <c r="EV207" s="118"/>
      <c r="EW207" s="118"/>
      <c r="EX207" s="118"/>
      <c r="EY207" s="118"/>
      <c r="EZ207" s="118"/>
      <c r="FA207" s="118"/>
      <c r="FB207" s="118"/>
      <c r="FC207" s="118"/>
      <c r="FD207" s="118"/>
      <c r="FE207" s="118"/>
      <c r="FF207" s="118"/>
      <c r="FG207" s="118"/>
      <c r="FH207" s="118"/>
      <c r="FI207" s="118"/>
      <c r="FJ207" s="118"/>
      <c r="FK207" s="118"/>
      <c r="FL207" s="118"/>
      <c r="FM207" s="118"/>
      <c r="FN207" s="118"/>
      <c r="FO207" s="118"/>
      <c r="FP207" s="118"/>
      <c r="FQ207" s="118"/>
      <c r="FR207" s="118"/>
      <c r="FS207" s="118"/>
      <c r="FT207" s="118"/>
      <c r="FU207" s="118"/>
      <c r="FV207" s="118"/>
      <c r="FW207" s="118"/>
      <c r="FX207" s="118"/>
      <c r="FY207" s="118"/>
      <c r="FZ207" s="118"/>
      <c r="GA207" s="118"/>
      <c r="GB207" s="118"/>
      <c r="GC207" s="118"/>
      <c r="GD207" s="118"/>
      <c r="GE207" s="118"/>
      <c r="GF207" s="118"/>
      <c r="GG207" s="118"/>
      <c r="GH207" s="118"/>
      <c r="GI207" s="118"/>
      <c r="GJ207" s="118"/>
      <c r="GK207" s="118"/>
      <c r="GL207" s="118"/>
      <c r="GM207" s="118"/>
      <c r="GN207" s="118"/>
      <c r="GO207" s="118"/>
      <c r="GP207" s="118"/>
      <c r="GQ207" s="118"/>
      <c r="GR207" s="118"/>
      <c r="GS207" s="118"/>
      <c r="GT207" s="118"/>
      <c r="GU207" s="118"/>
      <c r="GV207" s="118"/>
      <c r="GW207" s="118"/>
      <c r="GX207" s="118"/>
      <c r="GY207" s="118"/>
      <c r="GZ207" s="118"/>
      <c r="HA207" s="118"/>
      <c r="HB207" s="118"/>
      <c r="HC207" s="118"/>
      <c r="HD207" s="118"/>
      <c r="HE207" s="118"/>
      <c r="HF207" s="118"/>
      <c r="HG207" s="118"/>
      <c r="HH207" s="118"/>
    </row>
    <row r="208" spans="1:216" ht="24.75" customHeight="1" x14ac:dyDescent="0.35">
      <c r="A208" s="27" t="s">
        <v>85</v>
      </c>
      <c r="B208" s="27"/>
      <c r="C208" s="27"/>
      <c r="D208" s="8" t="s">
        <v>86</v>
      </c>
      <c r="E208" s="105">
        <f>E209+E210+E211+E212</f>
        <v>0</v>
      </c>
      <c r="F208" s="105">
        <f t="shared" ref="F208" si="133">F209+F210+F211+F212</f>
        <v>0</v>
      </c>
      <c r="G208" s="105">
        <f t="shared" ref="G208:M208" si="134">G209+G210+G211+G212</f>
        <v>0</v>
      </c>
      <c r="H208" s="105">
        <f t="shared" si="134"/>
        <v>0</v>
      </c>
      <c r="I208" s="105">
        <f t="shared" si="134"/>
        <v>0</v>
      </c>
      <c r="J208" s="105">
        <f t="shared" si="134"/>
        <v>0</v>
      </c>
      <c r="K208" s="105">
        <f t="shared" si="134"/>
        <v>0</v>
      </c>
      <c r="L208" s="105">
        <f t="shared" si="134"/>
        <v>0</v>
      </c>
      <c r="M208" s="105">
        <f t="shared" si="134"/>
        <v>0</v>
      </c>
      <c r="N208" s="120"/>
      <c r="O208" s="40"/>
    </row>
    <row r="209" spans="1:15" ht="24.75" customHeight="1" x14ac:dyDescent="0.35">
      <c r="A209" s="27" t="s">
        <v>87</v>
      </c>
      <c r="B209" s="27"/>
      <c r="C209" s="27"/>
      <c r="D209" s="37" t="s">
        <v>88</v>
      </c>
      <c r="E209" s="99">
        <f t="shared" ref="E209:F209" si="135">E203</f>
        <v>0</v>
      </c>
      <c r="F209" s="99">
        <f t="shared" si="135"/>
        <v>0</v>
      </c>
      <c r="G209" s="99">
        <f t="shared" ref="G209:M209" si="136">G203</f>
        <v>0</v>
      </c>
      <c r="H209" s="99">
        <f t="shared" si="136"/>
        <v>0</v>
      </c>
      <c r="I209" s="99">
        <f t="shared" si="136"/>
        <v>0</v>
      </c>
      <c r="J209" s="99">
        <f t="shared" si="136"/>
        <v>0</v>
      </c>
      <c r="K209" s="99">
        <f t="shared" si="136"/>
        <v>0</v>
      </c>
      <c r="L209" s="99">
        <f t="shared" si="136"/>
        <v>0</v>
      </c>
      <c r="M209" s="99">
        <f t="shared" si="136"/>
        <v>0</v>
      </c>
      <c r="N209" s="120"/>
      <c r="O209" s="40"/>
    </row>
    <row r="210" spans="1:15" ht="24.75" customHeight="1" x14ac:dyDescent="0.35">
      <c r="A210" s="27" t="s">
        <v>89</v>
      </c>
      <c r="B210" s="27"/>
      <c r="C210" s="27"/>
      <c r="D210" s="37" t="s">
        <v>90</v>
      </c>
      <c r="E210" s="99"/>
      <c r="F210" s="99"/>
      <c r="G210" s="99"/>
      <c r="H210" s="85"/>
      <c r="I210" s="91"/>
      <c r="J210" s="91"/>
      <c r="K210" s="168"/>
      <c r="L210" s="82">
        <f>J210-K210</f>
        <v>0</v>
      </c>
      <c r="M210" s="168"/>
      <c r="N210" s="120"/>
      <c r="O210" s="40"/>
    </row>
    <row r="211" spans="1:15" ht="24.75" customHeight="1" x14ac:dyDescent="0.35">
      <c r="A211" s="33" t="s">
        <v>91</v>
      </c>
      <c r="B211" s="27"/>
      <c r="C211" s="27"/>
      <c r="D211" s="37" t="s">
        <v>92</v>
      </c>
      <c r="E211" s="99"/>
      <c r="F211" s="99"/>
      <c r="G211" s="99"/>
      <c r="H211" s="85"/>
      <c r="I211" s="91"/>
      <c r="J211" s="91"/>
      <c r="K211" s="168"/>
      <c r="L211" s="82">
        <f>J211-K211</f>
        <v>0</v>
      </c>
      <c r="M211" s="168"/>
      <c r="N211" s="120"/>
      <c r="O211" s="40"/>
    </row>
    <row r="212" spans="1:15" ht="24.75" customHeight="1" x14ac:dyDescent="0.35">
      <c r="A212" s="27" t="s">
        <v>242</v>
      </c>
      <c r="B212" s="27"/>
      <c r="C212" s="27"/>
      <c r="D212" s="37" t="s">
        <v>243</v>
      </c>
      <c r="E212" s="99"/>
      <c r="F212" s="99"/>
      <c r="G212" s="99"/>
      <c r="H212" s="85"/>
      <c r="I212" s="91"/>
      <c r="J212" s="91"/>
      <c r="K212" s="168"/>
      <c r="L212" s="82">
        <f>J212-K212</f>
        <v>0</v>
      </c>
      <c r="M212" s="168"/>
      <c r="N212" s="120"/>
    </row>
    <row r="213" spans="1:15" ht="24.75" customHeight="1" x14ac:dyDescent="0.35">
      <c r="A213" s="27" t="s">
        <v>247</v>
      </c>
      <c r="B213" s="27"/>
      <c r="C213" s="27"/>
      <c r="D213" s="37" t="s">
        <v>248</v>
      </c>
      <c r="E213" s="99"/>
      <c r="F213" s="99"/>
      <c r="G213" s="99"/>
      <c r="H213" s="85"/>
      <c r="I213" s="91"/>
      <c r="J213" s="91"/>
      <c r="K213" s="168"/>
      <c r="L213" s="82">
        <f>J213-K213</f>
        <v>0</v>
      </c>
      <c r="M213" s="168"/>
    </row>
    <row r="214" spans="1:15" ht="15.95" customHeight="1" x14ac:dyDescent="0.35">
      <c r="I214" s="98"/>
      <c r="J214" s="97"/>
      <c r="K214" s="158"/>
      <c r="L214" s="114"/>
      <c r="M214" s="156"/>
    </row>
    <row r="215" spans="1:15" ht="15.95" customHeight="1" x14ac:dyDescent="0.35">
      <c r="I215" s="102"/>
      <c r="J215" s="97"/>
      <c r="K215" s="158"/>
      <c r="L215" s="114"/>
      <c r="M215" s="156"/>
    </row>
    <row r="216" spans="1:15" ht="15.95" customHeight="1" x14ac:dyDescent="0.35">
      <c r="C216" s="237" t="s">
        <v>327</v>
      </c>
      <c r="D216" s="237"/>
      <c r="E216" s="237"/>
      <c r="F216" s="237"/>
      <c r="G216" s="237"/>
      <c r="H216" s="229"/>
      <c r="I216" s="230"/>
      <c r="J216" s="231"/>
      <c r="K216" s="232"/>
      <c r="L216" s="93"/>
      <c r="M216" s="156"/>
    </row>
    <row r="217" spans="1:15" ht="15.95" customHeight="1" x14ac:dyDescent="0.35">
      <c r="C217" s="237" t="s">
        <v>328</v>
      </c>
      <c r="D217" s="237"/>
      <c r="E217" s="237"/>
      <c r="F217" s="237"/>
      <c r="G217" s="237"/>
      <c r="H217" s="229"/>
      <c r="I217" s="231"/>
      <c r="J217" s="231" t="s">
        <v>329</v>
      </c>
      <c r="K217" s="233"/>
      <c r="L217" s="93"/>
      <c r="M217" s="156"/>
    </row>
    <row r="218" spans="1:15" ht="15.95" customHeight="1" x14ac:dyDescent="0.35">
      <c r="C218" s="234"/>
      <c r="D218" s="235"/>
      <c r="E218" s="236"/>
      <c r="F218" s="236"/>
      <c r="G218" s="236"/>
      <c r="H218" s="229"/>
      <c r="I218" s="231"/>
      <c r="J218" s="231" t="s">
        <v>330</v>
      </c>
      <c r="K218" s="233"/>
      <c r="L218" s="95"/>
      <c r="M218" s="156"/>
    </row>
    <row r="219" spans="1:15" ht="15.95" customHeight="1" x14ac:dyDescent="0.35">
      <c r="C219" s="234"/>
      <c r="D219" s="235"/>
      <c r="E219" s="236"/>
      <c r="F219" s="236"/>
      <c r="G219" s="236"/>
      <c r="H219" s="229"/>
      <c r="I219" s="231"/>
      <c r="J219" s="231"/>
      <c r="K219" s="233"/>
      <c r="L219" s="97"/>
      <c r="M219" s="156"/>
    </row>
    <row r="220" spans="1:15" ht="15.95" customHeight="1" x14ac:dyDescent="0.35">
      <c r="C220" s="234"/>
      <c r="D220" s="235"/>
      <c r="E220" s="236"/>
      <c r="F220" s="236"/>
      <c r="G220" s="236"/>
      <c r="H220" s="229"/>
      <c r="I220" s="231"/>
      <c r="J220" s="231"/>
      <c r="K220" s="233"/>
      <c r="L220" s="97"/>
      <c r="M220" s="156"/>
    </row>
    <row r="221" spans="1:15" ht="15.95" customHeight="1" x14ac:dyDescent="0.35">
      <c r="I221" s="97"/>
      <c r="J221" s="97"/>
      <c r="K221" s="158"/>
      <c r="L221" s="97"/>
      <c r="M221" s="156"/>
    </row>
    <row r="222" spans="1:15" ht="15.95" customHeight="1" x14ac:dyDescent="0.35">
      <c r="I222" s="97"/>
      <c r="J222" s="97"/>
      <c r="K222" s="158"/>
      <c r="L222" s="97"/>
      <c r="M222" s="156"/>
    </row>
    <row r="223" spans="1:15" ht="15.95" customHeight="1" x14ac:dyDescent="0.35">
      <c r="I223" s="97"/>
      <c r="J223" s="97"/>
      <c r="K223" s="158"/>
      <c r="L223" s="97"/>
      <c r="M223" s="156"/>
    </row>
    <row r="224" spans="1:15" ht="15.95" customHeight="1" x14ac:dyDescent="0.35">
      <c r="I224" s="95"/>
      <c r="J224" s="95"/>
      <c r="K224" s="176"/>
      <c r="L224" s="97"/>
      <c r="M224" s="176"/>
    </row>
    <row r="225" spans="9:13" ht="15.95" customHeight="1" x14ac:dyDescent="0.35">
      <c r="I225" s="95"/>
      <c r="J225" s="95"/>
      <c r="K225" s="176"/>
      <c r="L225" s="97"/>
      <c r="M225" s="176"/>
    </row>
    <row r="226" spans="9:13" ht="15.95" customHeight="1" x14ac:dyDescent="0.35">
      <c r="I226" s="95"/>
      <c r="J226" s="95"/>
      <c r="K226" s="176"/>
      <c r="L226" s="97"/>
      <c r="M226" s="176"/>
    </row>
    <row r="227" spans="9:13" ht="15.95" customHeight="1" x14ac:dyDescent="0.35">
      <c r="I227" s="95"/>
      <c r="J227" s="95"/>
      <c r="K227" s="176"/>
      <c r="L227" s="97"/>
      <c r="M227" s="176"/>
    </row>
    <row r="228" spans="9:13" ht="15.95" customHeight="1" x14ac:dyDescent="0.35">
      <c r="I228" s="95"/>
      <c r="J228" s="95"/>
      <c r="K228" s="176"/>
      <c r="L228" s="97"/>
      <c r="M228" s="176"/>
    </row>
    <row r="229" spans="9:13" ht="15.95" customHeight="1" x14ac:dyDescent="0.35">
      <c r="I229" s="95"/>
      <c r="J229" s="95"/>
      <c r="K229" s="176"/>
      <c r="L229" s="97"/>
      <c r="M229" s="176"/>
    </row>
    <row r="230" spans="9:13" ht="15.95" customHeight="1" x14ac:dyDescent="0.35">
      <c r="L230" s="97"/>
    </row>
    <row r="231" spans="9:13" ht="15.95" customHeight="1" x14ac:dyDescent="0.35">
      <c r="L231" s="95"/>
    </row>
    <row r="232" spans="9:13" ht="15.95" customHeight="1" x14ac:dyDescent="0.35">
      <c r="L232" s="95"/>
    </row>
    <row r="233" spans="9:13" ht="15.95" customHeight="1" x14ac:dyDescent="0.35">
      <c r="L233" s="95"/>
    </row>
    <row r="234" spans="9:13" ht="15.95" customHeight="1" x14ac:dyDescent="0.35">
      <c r="L234" s="95"/>
    </row>
    <row r="235" spans="9:13" ht="15.95" customHeight="1" x14ac:dyDescent="0.35">
      <c r="L235" s="95"/>
    </row>
    <row r="236" spans="9:13" ht="15.95" customHeight="1" x14ac:dyDescent="0.35">
      <c r="L236" s="95"/>
    </row>
    <row r="237" spans="9:13" ht="15.95" customHeight="1" x14ac:dyDescent="0.35"/>
    <row r="238" spans="9:13" ht="15.95" customHeight="1" x14ac:dyDescent="0.35"/>
    <row r="239" spans="9:13" ht="15.95" customHeight="1" x14ac:dyDescent="0.35"/>
    <row r="240" spans="9:13" ht="15.95" customHeight="1" x14ac:dyDescent="0.35"/>
    <row r="241" ht="15.95" customHeight="1" x14ac:dyDescent="0.35"/>
    <row r="242" ht="15.95" customHeight="1" x14ac:dyDescent="0.35"/>
    <row r="243" ht="15.95" customHeight="1" x14ac:dyDescent="0.35"/>
    <row r="244" ht="15.95" customHeight="1" x14ac:dyDescent="0.35"/>
    <row r="245" ht="15.95" customHeight="1" x14ac:dyDescent="0.35"/>
    <row r="246" ht="15.95" customHeight="1" x14ac:dyDescent="0.35"/>
    <row r="247" ht="15.95" customHeight="1" x14ac:dyDescent="0.35"/>
    <row r="248" ht="15.95" customHeight="1" x14ac:dyDescent="0.35"/>
    <row r="249" ht="15.95" customHeight="1" x14ac:dyDescent="0.35"/>
    <row r="250" ht="15.95" customHeight="1" x14ac:dyDescent="0.35"/>
    <row r="251" ht="15.95" customHeight="1" x14ac:dyDescent="0.35"/>
    <row r="252" ht="15.95" customHeight="1" x14ac:dyDescent="0.35"/>
    <row r="253" ht="15.95" customHeight="1" x14ac:dyDescent="0.35"/>
    <row r="254" ht="15.95" customHeight="1" x14ac:dyDescent="0.35"/>
    <row r="255" ht="15.95" customHeight="1" x14ac:dyDescent="0.35"/>
    <row r="256" ht="15.95" customHeight="1" x14ac:dyDescent="0.35"/>
    <row r="257" ht="15.95" customHeight="1" x14ac:dyDescent="0.35"/>
    <row r="258" ht="15.95" customHeight="1" x14ac:dyDescent="0.35"/>
    <row r="259" ht="15.95" customHeight="1" x14ac:dyDescent="0.35"/>
    <row r="260" ht="15.95" customHeight="1" x14ac:dyDescent="0.35"/>
    <row r="261" ht="15.95" customHeight="1" x14ac:dyDescent="0.35"/>
    <row r="262" ht="15.95" customHeight="1" x14ac:dyDescent="0.35"/>
    <row r="263" ht="15.95" customHeight="1" x14ac:dyDescent="0.35"/>
    <row r="264" ht="15.95" customHeight="1" x14ac:dyDescent="0.35"/>
    <row r="265" ht="15.95" customHeight="1" x14ac:dyDescent="0.35"/>
    <row r="266" ht="15.95" customHeight="1" x14ac:dyDescent="0.35"/>
    <row r="267" ht="15.95" customHeight="1" x14ac:dyDescent="0.35"/>
    <row r="268" ht="15.95" customHeight="1" x14ac:dyDescent="0.35"/>
    <row r="269" ht="15.95" customHeight="1" x14ac:dyDescent="0.35"/>
    <row r="270" ht="15.95" customHeight="1" x14ac:dyDescent="0.35"/>
    <row r="271" ht="15.95" customHeight="1" x14ac:dyDescent="0.35"/>
    <row r="272" ht="15.95" customHeight="1" x14ac:dyDescent="0.35"/>
    <row r="273" ht="15.95" customHeight="1" x14ac:dyDescent="0.35"/>
    <row r="274" ht="15.95" customHeight="1" x14ac:dyDescent="0.35"/>
    <row r="275" ht="15.95" customHeight="1" x14ac:dyDescent="0.35"/>
    <row r="276" ht="15.95" customHeight="1" x14ac:dyDescent="0.35"/>
    <row r="277" ht="15.95" customHeight="1" x14ac:dyDescent="0.35"/>
    <row r="278" ht="15.95" customHeight="1" x14ac:dyDescent="0.35"/>
    <row r="279" ht="15.95" customHeight="1" x14ac:dyDescent="0.35"/>
    <row r="280" ht="15.95" customHeight="1" x14ac:dyDescent="0.35"/>
    <row r="281" ht="15.95" customHeight="1" x14ac:dyDescent="0.35"/>
    <row r="282" ht="15.95" customHeight="1" x14ac:dyDescent="0.35"/>
    <row r="283" ht="15.95" customHeight="1" x14ac:dyDescent="0.35"/>
    <row r="284" ht="15.95" customHeight="1" x14ac:dyDescent="0.35"/>
    <row r="285" ht="15.95" customHeight="1" x14ac:dyDescent="0.35"/>
    <row r="286" ht="15.95" customHeight="1" x14ac:dyDescent="0.35"/>
    <row r="287" ht="15.95" customHeight="1" x14ac:dyDescent="0.35"/>
    <row r="288" ht="15.95" customHeight="1" x14ac:dyDescent="0.35"/>
    <row r="289" ht="15.95" customHeight="1" x14ac:dyDescent="0.35"/>
    <row r="290" ht="15.95" customHeight="1" x14ac:dyDescent="0.35"/>
    <row r="291" ht="15.95" customHeight="1" x14ac:dyDescent="0.35"/>
    <row r="292" ht="15.95" customHeight="1" x14ac:dyDescent="0.35"/>
    <row r="293" ht="15.95" customHeight="1" x14ac:dyDescent="0.35"/>
    <row r="294" ht="15.95" customHeight="1" x14ac:dyDescent="0.35"/>
    <row r="295" ht="15.95" customHeight="1" x14ac:dyDescent="0.35"/>
    <row r="296" ht="15.95" customHeight="1" x14ac:dyDescent="0.35"/>
    <row r="297" ht="15.95" customHeight="1" x14ac:dyDescent="0.35"/>
    <row r="298" ht="15.95" customHeight="1" x14ac:dyDescent="0.35"/>
    <row r="299" ht="15.95" customHeight="1" x14ac:dyDescent="0.35"/>
    <row r="300" ht="15.95" customHeight="1" x14ac:dyDescent="0.35"/>
    <row r="301" ht="15.95" customHeight="1" x14ac:dyDescent="0.35"/>
    <row r="302" ht="15.95" customHeight="1" x14ac:dyDescent="0.35"/>
    <row r="303" ht="15.95" customHeight="1" x14ac:dyDescent="0.35"/>
    <row r="304" ht="15.95" customHeight="1" x14ac:dyDescent="0.35"/>
    <row r="305" ht="15.95" customHeight="1" x14ac:dyDescent="0.35"/>
    <row r="306" ht="15.95" customHeight="1" x14ac:dyDescent="0.35"/>
    <row r="307" ht="15.95" customHeight="1" x14ac:dyDescent="0.35"/>
    <row r="308" ht="15.95" customHeight="1" x14ac:dyDescent="0.35"/>
    <row r="309" ht="15.95" customHeight="1" x14ac:dyDescent="0.35"/>
    <row r="310" ht="15.95" customHeight="1" x14ac:dyDescent="0.35"/>
    <row r="311" ht="15.95" customHeight="1" x14ac:dyDescent="0.35"/>
    <row r="312" ht="15.95" customHeight="1" x14ac:dyDescent="0.35"/>
    <row r="313" ht="15.95" customHeight="1" x14ac:dyDescent="0.35"/>
    <row r="314" ht="15.95" customHeight="1" x14ac:dyDescent="0.35"/>
    <row r="315" ht="15.95" customHeight="1" x14ac:dyDescent="0.35"/>
    <row r="316" ht="15.95" customHeight="1" x14ac:dyDescent="0.35"/>
    <row r="317" ht="15.95" customHeight="1" x14ac:dyDescent="0.35"/>
    <row r="318" ht="15.95" customHeight="1" x14ac:dyDescent="0.35"/>
    <row r="319" ht="15.95" customHeight="1" x14ac:dyDescent="0.35"/>
    <row r="320" ht="15.95" customHeight="1" x14ac:dyDescent="0.35"/>
    <row r="321" ht="15.95" customHeight="1" x14ac:dyDescent="0.35"/>
    <row r="322" ht="15.95" customHeight="1" x14ac:dyDescent="0.35"/>
    <row r="323" ht="15.95" customHeight="1" x14ac:dyDescent="0.35"/>
    <row r="324" ht="15.95" customHeight="1" x14ac:dyDescent="0.35"/>
    <row r="325" ht="15.95" customHeight="1" x14ac:dyDescent="0.35"/>
    <row r="326" ht="15.95" customHeight="1" x14ac:dyDescent="0.35"/>
    <row r="327" ht="15.95" customHeight="1" x14ac:dyDescent="0.35"/>
    <row r="328" ht="15.95" customHeight="1" x14ac:dyDescent="0.35"/>
    <row r="329" ht="15.95" customHeight="1" x14ac:dyDescent="0.35"/>
    <row r="330" ht="15.95" customHeight="1" x14ac:dyDescent="0.35"/>
    <row r="331" ht="15.95" customHeight="1" x14ac:dyDescent="0.35"/>
    <row r="332" ht="15.95" customHeight="1" x14ac:dyDescent="0.35"/>
    <row r="333" ht="15.95" customHeight="1" x14ac:dyDescent="0.35"/>
    <row r="334" ht="15.95" customHeight="1" x14ac:dyDescent="0.35"/>
    <row r="335" ht="15.95" customHeight="1" x14ac:dyDescent="0.35"/>
    <row r="336" ht="15.95" customHeight="1" x14ac:dyDescent="0.35"/>
    <row r="337" ht="15.95" customHeight="1" x14ac:dyDescent="0.35"/>
    <row r="338" ht="15.95" customHeight="1" x14ac:dyDescent="0.35"/>
    <row r="339" ht="15.95" customHeight="1" x14ac:dyDescent="0.35"/>
    <row r="340" ht="15.95" customHeight="1" x14ac:dyDescent="0.35"/>
    <row r="341" ht="15.95" customHeight="1" x14ac:dyDescent="0.35"/>
    <row r="342" ht="15.95" customHeight="1" x14ac:dyDescent="0.35"/>
    <row r="343" ht="15.95" customHeight="1" x14ac:dyDescent="0.35"/>
    <row r="344" ht="15.95" customHeight="1" x14ac:dyDescent="0.35"/>
    <row r="345" ht="15.95" customHeight="1" x14ac:dyDescent="0.35"/>
    <row r="346" ht="15.95" customHeight="1" x14ac:dyDescent="0.35"/>
    <row r="347" ht="15.95" customHeight="1" x14ac:dyDescent="0.35"/>
    <row r="348" ht="15.95" customHeight="1" x14ac:dyDescent="0.35"/>
    <row r="349" ht="15.95" customHeight="1" x14ac:dyDescent="0.35"/>
    <row r="350" ht="15.95" customHeight="1" x14ac:dyDescent="0.35"/>
    <row r="351" ht="15.95" customHeight="1" x14ac:dyDescent="0.35"/>
    <row r="352" ht="15.95" customHeight="1" x14ac:dyDescent="0.35"/>
    <row r="353" ht="15.95" customHeight="1" x14ac:dyDescent="0.35"/>
    <row r="354" ht="15.95" customHeight="1" x14ac:dyDescent="0.35"/>
    <row r="355" ht="15.95" customHeight="1" x14ac:dyDescent="0.35"/>
    <row r="356" ht="15.95" customHeight="1" x14ac:dyDescent="0.35"/>
    <row r="357" ht="15.95" customHeight="1" x14ac:dyDescent="0.35"/>
    <row r="358" ht="15.95" customHeight="1" x14ac:dyDescent="0.35"/>
    <row r="359" ht="15.95" customHeight="1" x14ac:dyDescent="0.35"/>
    <row r="360" ht="15.95" customHeight="1" x14ac:dyDescent="0.35"/>
    <row r="361" ht="15.95" customHeight="1" x14ac:dyDescent="0.35"/>
    <row r="362" ht="15.95" customHeight="1" x14ac:dyDescent="0.35"/>
    <row r="363" ht="15.95" customHeight="1" x14ac:dyDescent="0.35"/>
    <row r="364" ht="15.95" customHeight="1" x14ac:dyDescent="0.35"/>
    <row r="365" ht="15.95" customHeight="1" x14ac:dyDescent="0.35"/>
    <row r="366" ht="15.95" customHeight="1" x14ac:dyDescent="0.35"/>
    <row r="367" ht="15.95" customHeight="1" x14ac:dyDescent="0.35"/>
    <row r="368" ht="15.95" customHeight="1" x14ac:dyDescent="0.35"/>
    <row r="369" ht="15.95" customHeight="1" x14ac:dyDescent="0.35"/>
    <row r="370" ht="15.95" customHeight="1" x14ac:dyDescent="0.35"/>
    <row r="371" ht="15.95" customHeight="1" x14ac:dyDescent="0.35"/>
    <row r="372" ht="15.95" customHeight="1" x14ac:dyDescent="0.35"/>
    <row r="373" ht="15.95" customHeight="1" x14ac:dyDescent="0.35"/>
    <row r="374" ht="15.95" customHeight="1" x14ac:dyDescent="0.35"/>
    <row r="375" ht="15.95" customHeight="1" x14ac:dyDescent="0.35"/>
    <row r="376" ht="15.95" customHeight="1" x14ac:dyDescent="0.35"/>
    <row r="377" ht="15.95" customHeight="1" x14ac:dyDescent="0.35"/>
    <row r="378" ht="15.95" customHeight="1" x14ac:dyDescent="0.35"/>
    <row r="379" ht="15.95" customHeight="1" x14ac:dyDescent="0.35"/>
    <row r="380" ht="15.95" customHeight="1" x14ac:dyDescent="0.35"/>
    <row r="381" ht="15.95" customHeight="1" x14ac:dyDescent="0.35"/>
    <row r="382" ht="15.95" customHeight="1" x14ac:dyDescent="0.35"/>
    <row r="383" ht="15.95" customHeight="1" x14ac:dyDescent="0.35"/>
    <row r="384" ht="15.95" customHeight="1" x14ac:dyDescent="0.35"/>
    <row r="385" ht="15.95" customHeight="1" x14ac:dyDescent="0.35"/>
    <row r="386" ht="15.95" customHeight="1" x14ac:dyDescent="0.35"/>
    <row r="387" ht="15.95" customHeight="1" x14ac:dyDescent="0.35"/>
    <row r="388" ht="15.95" customHeight="1" x14ac:dyDescent="0.35"/>
    <row r="389" ht="15.95" customHeight="1" x14ac:dyDescent="0.35"/>
    <row r="390" ht="15.95" customHeight="1" x14ac:dyDescent="0.35"/>
    <row r="391" ht="15.95" customHeight="1" x14ac:dyDescent="0.35"/>
    <row r="392" ht="15.95" customHeight="1" x14ac:dyDescent="0.35"/>
    <row r="393" ht="15.95" customHeight="1" x14ac:dyDescent="0.35"/>
    <row r="394" ht="15.95" customHeight="1" x14ac:dyDescent="0.35"/>
    <row r="395" ht="15.95" customHeight="1" x14ac:dyDescent="0.35"/>
    <row r="396" ht="15.95" customHeight="1" x14ac:dyDescent="0.35"/>
    <row r="397" ht="15.95" customHeight="1" x14ac:dyDescent="0.35"/>
    <row r="398" ht="15.95" customHeight="1" x14ac:dyDescent="0.35"/>
    <row r="399" ht="15.95" customHeight="1" x14ac:dyDescent="0.35"/>
    <row r="400" ht="15.95" customHeight="1" x14ac:dyDescent="0.35"/>
    <row r="401" ht="15.95" customHeight="1" x14ac:dyDescent="0.35"/>
    <row r="402" ht="15.95" customHeight="1" x14ac:dyDescent="0.35"/>
    <row r="403" ht="15.95" customHeight="1" x14ac:dyDescent="0.35"/>
    <row r="404" ht="15.95" customHeight="1" x14ac:dyDescent="0.35"/>
    <row r="405" ht="15.95" customHeight="1" x14ac:dyDescent="0.35"/>
    <row r="406" ht="15.95" customHeight="1" x14ac:dyDescent="0.35"/>
    <row r="407" ht="15.95" customHeight="1" x14ac:dyDescent="0.35"/>
    <row r="408" ht="15.95" customHeight="1" x14ac:dyDescent="0.35"/>
    <row r="409" ht="15.95" customHeight="1" x14ac:dyDescent="0.35"/>
    <row r="410" ht="15.95" customHeight="1" x14ac:dyDescent="0.35"/>
    <row r="411" ht="15.95" customHeight="1" x14ac:dyDescent="0.35"/>
    <row r="412" ht="15.95" customHeight="1" x14ac:dyDescent="0.35"/>
    <row r="413" ht="15.95" customHeight="1" x14ac:dyDescent="0.35"/>
    <row r="414" ht="15.95" customHeight="1" x14ac:dyDescent="0.35"/>
    <row r="415" ht="15.95" customHeight="1" x14ac:dyDescent="0.35"/>
    <row r="416" ht="15.95" customHeight="1" x14ac:dyDescent="0.35"/>
    <row r="417" ht="15.95" customHeight="1" x14ac:dyDescent="0.35"/>
  </sheetData>
  <mergeCells count="8">
    <mergeCell ref="C216:G216"/>
    <mergeCell ref="C217:G217"/>
    <mergeCell ref="A3:K3"/>
    <mergeCell ref="A4:K4"/>
    <mergeCell ref="A171:D171"/>
    <mergeCell ref="A195:D195"/>
    <mergeCell ref="B161:K161"/>
    <mergeCell ref="A8:D8"/>
  </mergeCells>
  <phoneticPr fontId="2" type="noConversion"/>
  <conditionalFormatting sqref="N164:O164 N166:O190 O165 N192:O65557 N1:O162">
    <cfRule type="cellIs" dxfId="65" priority="176" stopIfTrue="1" operator="lessThan">
      <formula>0</formula>
    </cfRule>
  </conditionalFormatting>
  <conditionalFormatting sqref="B140:D140 A123:D127">
    <cfRule type="cellIs" dxfId="64" priority="173" operator="lessThan">
      <formula>0</formula>
    </cfRule>
  </conditionalFormatting>
  <conditionalFormatting sqref="A179:D180 A187:D187">
    <cfRule type="cellIs" dxfId="63" priority="172" operator="lessThan">
      <formula>0</formula>
    </cfRule>
  </conditionalFormatting>
  <conditionalFormatting sqref="B141:D142">
    <cfRule type="cellIs" dxfId="62" priority="171" operator="lessThan">
      <formula>0</formula>
    </cfRule>
  </conditionalFormatting>
  <conditionalFormatting sqref="A114:D115 A128:A138 A119 C119 A120:B122 A116:C118">
    <cfRule type="cellIs" dxfId="61" priority="170" operator="lessThan">
      <formula>0</formula>
    </cfRule>
  </conditionalFormatting>
  <conditionalFormatting sqref="M116:M118 I116:K118">
    <cfRule type="cellIs" dxfId="60" priority="168" stopIfTrue="1" operator="lessThan">
      <formula>0</formula>
    </cfRule>
    <cfRule type="cellIs" dxfId="59" priority="169" stopIfTrue="1" operator="lessThan">
      <formula>0</formula>
    </cfRule>
  </conditionalFormatting>
  <conditionalFormatting sqref="M116:M118 I116:K118">
    <cfRule type="cellIs" dxfId="58" priority="167" operator="lessThan">
      <formula>0</formula>
    </cfRule>
  </conditionalFormatting>
  <conditionalFormatting sqref="B128:D138">
    <cfRule type="cellIs" dxfId="57" priority="155" operator="lessThan">
      <formula>0</formula>
    </cfRule>
  </conditionalFormatting>
  <conditionalFormatting sqref="B119">
    <cfRule type="cellIs" dxfId="56" priority="111" operator="lessThan">
      <formula>0</formula>
    </cfRule>
  </conditionalFormatting>
  <conditionalFormatting sqref="C120:C122">
    <cfRule type="cellIs" dxfId="55" priority="110" operator="lessThan">
      <formula>0</formula>
    </cfRule>
  </conditionalFormatting>
  <conditionalFormatting sqref="D120:D122">
    <cfRule type="cellIs" dxfId="54" priority="109" operator="lessThan">
      <formula>0</formula>
    </cfRule>
  </conditionalFormatting>
  <conditionalFormatting sqref="D119">
    <cfRule type="cellIs" dxfId="53" priority="108" operator="lessThan">
      <formula>0</formula>
    </cfRule>
  </conditionalFormatting>
  <conditionalFormatting sqref="C36:C37">
    <cfRule type="cellIs" dxfId="52" priority="107" operator="lessThan">
      <formula>0</formula>
    </cfRule>
  </conditionalFormatting>
  <conditionalFormatting sqref="I120:K122">
    <cfRule type="cellIs" dxfId="51" priority="92" operator="lessThan">
      <formula>0</formula>
    </cfRule>
  </conditionalFormatting>
  <conditionalFormatting sqref="I120:K122">
    <cfRule type="cellIs" dxfId="50" priority="93" stopIfTrue="1" operator="lessThan">
      <formula>0</formula>
    </cfRule>
    <cfRule type="cellIs" dxfId="49" priority="94" stopIfTrue="1" operator="lessThan">
      <formula>0</formula>
    </cfRule>
  </conditionalFormatting>
  <conditionalFormatting sqref="D116:D118">
    <cfRule type="cellIs" dxfId="48" priority="61" operator="lessThan">
      <formula>0</formula>
    </cfRule>
  </conditionalFormatting>
  <conditionalFormatting sqref="I119:M119">
    <cfRule type="cellIs" dxfId="47" priority="47" stopIfTrue="1" operator="lessThan">
      <formula>0</formula>
    </cfRule>
    <cfRule type="cellIs" dxfId="46" priority="48" stopIfTrue="1" operator="lessThan">
      <formula>0</formula>
    </cfRule>
  </conditionalFormatting>
  <conditionalFormatting sqref="I119:M119">
    <cfRule type="cellIs" dxfId="45" priority="46" operator="lessThan">
      <formula>0</formula>
    </cfRule>
  </conditionalFormatting>
  <conditionalFormatting sqref="I123:M123">
    <cfRule type="cellIs" dxfId="44" priority="44" stopIfTrue="1" operator="lessThan">
      <formula>0</formula>
    </cfRule>
    <cfRule type="cellIs" dxfId="43" priority="45" stopIfTrue="1" operator="lessThan">
      <formula>0</formula>
    </cfRule>
  </conditionalFormatting>
  <conditionalFormatting sqref="I123:M123">
    <cfRule type="cellIs" dxfId="42" priority="43" operator="lessThan">
      <formula>0</formula>
    </cfRule>
  </conditionalFormatting>
  <conditionalFormatting sqref="I128:M128">
    <cfRule type="cellIs" dxfId="41" priority="40" operator="lessThan">
      <formula>0</formula>
    </cfRule>
  </conditionalFormatting>
  <conditionalFormatting sqref="I128:M128">
    <cfRule type="cellIs" dxfId="40" priority="41" stopIfTrue="1" operator="lessThan">
      <formula>0</formula>
    </cfRule>
    <cfRule type="cellIs" dxfId="39" priority="42" stopIfTrue="1" operator="lessThan">
      <formula>0</formula>
    </cfRule>
  </conditionalFormatting>
  <conditionalFormatting sqref="I132:M132">
    <cfRule type="cellIs" dxfId="38" priority="37" operator="lessThan">
      <formula>0</formula>
    </cfRule>
  </conditionalFormatting>
  <conditionalFormatting sqref="I132:M132">
    <cfRule type="cellIs" dxfId="37" priority="38" stopIfTrue="1" operator="lessThan">
      <formula>0</formula>
    </cfRule>
    <cfRule type="cellIs" dxfId="36" priority="39" stopIfTrue="1" operator="lessThan">
      <formula>0</formula>
    </cfRule>
  </conditionalFormatting>
  <conditionalFormatting sqref="E119 E123">
    <cfRule type="cellIs" dxfId="35" priority="35" stopIfTrue="1" operator="lessThan">
      <formula>0</formula>
    </cfRule>
    <cfRule type="cellIs" dxfId="34" priority="36" stopIfTrue="1" operator="lessThan">
      <formula>0</formula>
    </cfRule>
  </conditionalFormatting>
  <conditionalFormatting sqref="E119 E123">
    <cfRule type="cellIs" dxfId="33" priority="34" operator="lessThan">
      <formula>0</formula>
    </cfRule>
  </conditionalFormatting>
  <conditionalFormatting sqref="E128">
    <cfRule type="cellIs" dxfId="32" priority="31" operator="lessThan">
      <formula>0</formula>
    </cfRule>
  </conditionalFormatting>
  <conditionalFormatting sqref="E128">
    <cfRule type="cellIs" dxfId="31" priority="32" stopIfTrue="1" operator="lessThan">
      <formula>0</formula>
    </cfRule>
    <cfRule type="cellIs" dxfId="30" priority="33" stopIfTrue="1" operator="lessThan">
      <formula>0</formula>
    </cfRule>
  </conditionalFormatting>
  <conditionalFormatting sqref="E132">
    <cfRule type="cellIs" dxfId="29" priority="28" operator="lessThan">
      <formula>0</formula>
    </cfRule>
  </conditionalFormatting>
  <conditionalFormatting sqref="E132">
    <cfRule type="cellIs" dxfId="28" priority="29" stopIfTrue="1" operator="lessThan">
      <formula>0</formula>
    </cfRule>
    <cfRule type="cellIs" dxfId="27" priority="30" stopIfTrue="1" operator="lessThan">
      <formula>0</formula>
    </cfRule>
  </conditionalFormatting>
  <conditionalFormatting sqref="G116:G123">
    <cfRule type="cellIs" dxfId="26" priority="26" stopIfTrue="1" operator="lessThan">
      <formula>0</formula>
    </cfRule>
    <cfRule type="cellIs" dxfId="25" priority="27" stopIfTrue="1" operator="lessThan">
      <formula>0</formula>
    </cfRule>
  </conditionalFormatting>
  <conditionalFormatting sqref="G116:G123">
    <cfRule type="cellIs" dxfId="24" priority="25" operator="lessThan">
      <formula>0</formula>
    </cfRule>
  </conditionalFormatting>
  <conditionalFormatting sqref="G128">
    <cfRule type="cellIs" dxfId="23" priority="22" operator="lessThan">
      <formula>0</formula>
    </cfRule>
  </conditionalFormatting>
  <conditionalFormatting sqref="G128">
    <cfRule type="cellIs" dxfId="22" priority="23" stopIfTrue="1" operator="lessThan">
      <formula>0</formula>
    </cfRule>
    <cfRule type="cellIs" dxfId="21" priority="24" stopIfTrue="1" operator="lessThan">
      <formula>0</formula>
    </cfRule>
  </conditionalFormatting>
  <conditionalFormatting sqref="G132">
    <cfRule type="cellIs" dxfId="20" priority="19" operator="lessThan">
      <formula>0</formula>
    </cfRule>
  </conditionalFormatting>
  <conditionalFormatting sqref="G132">
    <cfRule type="cellIs" dxfId="19" priority="20" stopIfTrue="1" operator="lessThan">
      <formula>0</formula>
    </cfRule>
    <cfRule type="cellIs" dxfId="18" priority="21" stopIfTrue="1" operator="lessThan">
      <formula>0</formula>
    </cfRule>
  </conditionalFormatting>
  <conditionalFormatting sqref="F119 F123">
    <cfRule type="cellIs" dxfId="17" priority="17" stopIfTrue="1" operator="lessThan">
      <formula>0</formula>
    </cfRule>
    <cfRule type="cellIs" dxfId="16" priority="18" stopIfTrue="1" operator="lessThan">
      <formula>0</formula>
    </cfRule>
  </conditionalFormatting>
  <conditionalFormatting sqref="F119 F123">
    <cfRule type="cellIs" dxfId="15" priority="16" operator="lessThan">
      <formula>0</formula>
    </cfRule>
  </conditionalFormatting>
  <conditionalFormatting sqref="F128">
    <cfRule type="cellIs" dxfId="14" priority="13" operator="lessThan">
      <formula>0</formula>
    </cfRule>
  </conditionalFormatting>
  <conditionalFormatting sqref="F128">
    <cfRule type="cellIs" dxfId="13" priority="14" stopIfTrue="1" operator="lessThan">
      <formula>0</formula>
    </cfRule>
    <cfRule type="cellIs" dxfId="12" priority="15" stopIfTrue="1" operator="lessThan">
      <formula>0</formula>
    </cfRule>
  </conditionalFormatting>
  <conditionalFormatting sqref="F132">
    <cfRule type="cellIs" dxfId="11" priority="10" operator="lessThan">
      <formula>0</formula>
    </cfRule>
  </conditionalFormatting>
  <conditionalFormatting sqref="F132">
    <cfRule type="cellIs" dxfId="10" priority="11" stopIfTrue="1" operator="lessThan">
      <formula>0</formula>
    </cfRule>
    <cfRule type="cellIs" dxfId="9" priority="12" stopIfTrue="1" operator="lessThan">
      <formula>0</formula>
    </cfRule>
  </conditionalFormatting>
  <conditionalFormatting sqref="H116:H123">
    <cfRule type="cellIs" dxfId="8" priority="8" stopIfTrue="1" operator="lessThan">
      <formula>0</formula>
    </cfRule>
    <cfRule type="cellIs" dxfId="7" priority="9" stopIfTrue="1" operator="lessThan">
      <formula>0</formula>
    </cfRule>
  </conditionalFormatting>
  <conditionalFormatting sqref="H116:H123">
    <cfRule type="cellIs" dxfId="6" priority="7" operator="lessThan">
      <formula>0</formula>
    </cfRule>
  </conditionalFormatting>
  <conditionalFormatting sqref="H128">
    <cfRule type="cellIs" dxfId="5" priority="4" operator="lessThan">
      <formula>0</formula>
    </cfRule>
  </conditionalFormatting>
  <conditionalFormatting sqref="H128">
    <cfRule type="cellIs" dxfId="4" priority="5" stopIfTrue="1" operator="lessThan">
      <formula>0</formula>
    </cfRule>
    <cfRule type="cellIs" dxfId="3" priority="6" stopIfTrue="1" operator="lessThan">
      <formula>0</formula>
    </cfRule>
  </conditionalFormatting>
  <conditionalFormatting sqref="H132">
    <cfRule type="cellIs" dxfId="2" priority="1" operator="lessThan">
      <formula>0</formula>
    </cfRule>
  </conditionalFormatting>
  <conditionalFormatting sqref="H132">
    <cfRule type="cellIs" dxfId="1" priority="2" stopIfTrue="1" operator="lessThan">
      <formula>0</formula>
    </cfRule>
    <cfRule type="cellIs" dxfId="0" priority="3" stopIfTrue="1" operator="lessThan">
      <formula>0</formula>
    </cfRule>
  </conditionalFormatting>
  <pageMargins left="1" right="0.5" top="0.5" bottom="0.5" header="0.23622047244094499" footer="0.196850393700787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dj</vt:lpstr>
      <vt:lpstr>dj!Imprimare_titluri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Gabriel Gidea</cp:lastModifiedBy>
  <cp:lastPrinted>2020-02-26T10:38:10Z</cp:lastPrinted>
  <dcterms:created xsi:type="dcterms:W3CDTF">1996-10-14T23:33:28Z</dcterms:created>
  <dcterms:modified xsi:type="dcterms:W3CDTF">2021-02-18T11:50:42Z</dcterms:modified>
</cp:coreProperties>
</file>