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ggidea\Desktop\ILEANA\"/>
    </mc:Choice>
  </mc:AlternateContent>
  <xr:revisionPtr revIDLastSave="0" documentId="13_ncr:1_{239FFAE6-86E0-49B5-A1BC-56A131B43AE9}" xr6:coauthVersionLast="36" xr6:coauthVersionMax="36" xr10:uidLastSave="{00000000-0000-0000-0000-000000000000}"/>
  <bookViews>
    <workbookView xWindow="0" yWindow="0" windowWidth="28800" windowHeight="11625" tabRatio="883" xr2:uid="{00000000-000D-0000-FFFF-FFFF00000000}"/>
  </bookViews>
  <sheets>
    <sheet name="dj" sheetId="7" r:id="rId1"/>
  </sheets>
  <externalReferences>
    <externalReference r:id="rId2"/>
    <externalReference r:id="rId3"/>
  </externalReferences>
  <definedNames>
    <definedName name="_xlnm.Print_Titles" localSheetId="0">dj!$7:$7</definedName>
  </definedNames>
  <calcPr calcId="191029"/>
</workbook>
</file>

<file path=xl/calcChain.xml><?xml version="1.0" encoding="utf-8"?>
<calcChain xmlns="http://schemas.openxmlformats.org/spreadsheetml/2006/main">
  <c r="J163" i="7" l="1"/>
  <c r="K163" i="7"/>
  <c r="L163" i="7"/>
  <c r="M163" i="7"/>
  <c r="I163" i="7"/>
  <c r="H63" i="7" l="1"/>
  <c r="F63" i="7"/>
  <c r="H53" i="7"/>
  <c r="F53" i="7"/>
  <c r="H164" i="7"/>
  <c r="H162" i="7"/>
  <c r="H161" i="7"/>
  <c r="H160" i="7"/>
  <c r="H137" i="7"/>
  <c r="H136" i="7"/>
  <c r="H135" i="7"/>
  <c r="H134" i="7"/>
  <c r="H133" i="7"/>
  <c r="H127" i="7"/>
  <c r="H126" i="7"/>
  <c r="H125" i="7"/>
  <c r="H72" i="7"/>
  <c r="H70" i="7"/>
  <c r="H69" i="7"/>
  <c r="H67" i="7"/>
  <c r="H65" i="7"/>
  <c r="H64" i="7"/>
  <c r="H62" i="7"/>
  <c r="H60" i="7"/>
  <c r="H58" i="7"/>
  <c r="H56" i="7"/>
  <c r="H54" i="7"/>
  <c r="H50" i="7"/>
  <c r="H49" i="7"/>
  <c r="H48" i="7"/>
  <c r="H47" i="7"/>
  <c r="H46" i="7"/>
  <c r="H45" i="7"/>
  <c r="H44" i="7"/>
  <c r="H43" i="7"/>
  <c r="H42" i="7"/>
  <c r="H41" i="7"/>
  <c r="H40" i="7"/>
  <c r="H37" i="7"/>
  <c r="H36" i="7"/>
  <c r="H35" i="7"/>
  <c r="H34" i="7"/>
  <c r="H33" i="7"/>
  <c r="H32" i="7"/>
  <c r="H30" i="7"/>
  <c r="H29" i="7"/>
  <c r="H28" i="7"/>
  <c r="H27" i="7"/>
  <c r="H25" i="7"/>
  <c r="H24" i="7"/>
  <c r="H23" i="7"/>
  <c r="H22" i="7"/>
  <c r="H21" i="7"/>
  <c r="H20" i="7"/>
  <c r="H19" i="7"/>
  <c r="H18" i="7"/>
  <c r="H17" i="7"/>
  <c r="H16" i="7"/>
  <c r="H15" i="7"/>
  <c r="H14" i="7"/>
  <c r="F164" i="7"/>
  <c r="F162" i="7"/>
  <c r="F161" i="7"/>
  <c r="F160" i="7"/>
  <c r="F137" i="7"/>
  <c r="F136" i="7"/>
  <c r="F135" i="7"/>
  <c r="F134" i="7"/>
  <c r="F133" i="7"/>
  <c r="F127" i="7"/>
  <c r="F126" i="7"/>
  <c r="F125" i="7"/>
  <c r="F72" i="7"/>
  <c r="F70" i="7"/>
  <c r="F69" i="7"/>
  <c r="F67" i="7"/>
  <c r="F65" i="7"/>
  <c r="F64" i="7"/>
  <c r="F62" i="7"/>
  <c r="F60" i="7"/>
  <c r="F58" i="7"/>
  <c r="F56" i="7"/>
  <c r="F54" i="7"/>
  <c r="F50" i="7"/>
  <c r="F49" i="7"/>
  <c r="F48" i="7"/>
  <c r="F47" i="7"/>
  <c r="F46" i="7"/>
  <c r="F45" i="7"/>
  <c r="F44" i="7"/>
  <c r="F43" i="7"/>
  <c r="F42" i="7"/>
  <c r="F41" i="7"/>
  <c r="F40" i="7"/>
  <c r="F37" i="7"/>
  <c r="F36" i="7"/>
  <c r="F35" i="7"/>
  <c r="F34" i="7"/>
  <c r="F33" i="7"/>
  <c r="F32" i="7"/>
  <c r="F30" i="7"/>
  <c r="F29" i="7"/>
  <c r="F28" i="7"/>
  <c r="F27" i="7"/>
  <c r="F25" i="7"/>
  <c r="F24" i="7"/>
  <c r="F23" i="7"/>
  <c r="F22" i="7"/>
  <c r="F21" i="7"/>
  <c r="F20" i="7"/>
  <c r="F19" i="7"/>
  <c r="F18" i="7"/>
  <c r="F17" i="7"/>
  <c r="F16" i="7"/>
  <c r="F15" i="7"/>
  <c r="F14" i="7"/>
  <c r="G164" i="7" l="1"/>
  <c r="E164" i="7"/>
  <c r="G162" i="7"/>
  <c r="E162" i="7"/>
  <c r="G161" i="7"/>
  <c r="E161" i="7"/>
  <c r="G160" i="7"/>
  <c r="E160" i="7"/>
  <c r="G133" i="7"/>
  <c r="E133" i="7"/>
  <c r="G127" i="7"/>
  <c r="E127" i="7"/>
  <c r="G72" i="7"/>
  <c r="E72" i="7"/>
  <c r="G71" i="7"/>
  <c r="E71" i="7"/>
  <c r="G70" i="7"/>
  <c r="E70" i="7"/>
  <c r="G69" i="7"/>
  <c r="E69" i="7"/>
  <c r="G67" i="7"/>
  <c r="E67" i="7"/>
  <c r="G65" i="7"/>
  <c r="E65" i="7"/>
  <c r="G64" i="7"/>
  <c r="E64" i="7"/>
  <c r="G63" i="7"/>
  <c r="E63" i="7"/>
  <c r="G62" i="7"/>
  <c r="E62" i="7"/>
  <c r="G61" i="7"/>
  <c r="E61" i="7"/>
  <c r="G60" i="7"/>
  <c r="E60" i="7"/>
  <c r="G58" i="7"/>
  <c r="E58" i="7"/>
  <c r="G56" i="7"/>
  <c r="E56" i="7"/>
  <c r="G50" i="7"/>
  <c r="E50" i="7"/>
  <c r="G49" i="7"/>
  <c r="E49" i="7"/>
  <c r="G48" i="7"/>
  <c r="E48" i="7"/>
  <c r="G47" i="7"/>
  <c r="E47" i="7"/>
  <c r="G46" i="7"/>
  <c r="E46" i="7"/>
  <c r="G45" i="7"/>
  <c r="E45" i="7"/>
  <c r="G44" i="7"/>
  <c r="E44" i="7"/>
  <c r="G43" i="7"/>
  <c r="E43" i="7"/>
  <c r="G42" i="7"/>
  <c r="E42" i="7"/>
  <c r="G41" i="7"/>
  <c r="E41" i="7"/>
  <c r="G40" i="7"/>
  <c r="E40" i="7"/>
  <c r="G37" i="7"/>
  <c r="E37" i="7"/>
  <c r="G30" i="7"/>
  <c r="E30" i="7"/>
  <c r="G29" i="7"/>
  <c r="E29" i="7"/>
  <c r="G28" i="7"/>
  <c r="E28" i="7"/>
  <c r="G27" i="7"/>
  <c r="E27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6" i="7"/>
  <c r="E16" i="7"/>
  <c r="G15" i="7"/>
  <c r="E15" i="7"/>
  <c r="G14" i="7"/>
  <c r="E14" i="7"/>
  <c r="M66" i="7" l="1"/>
  <c r="K66" i="7"/>
  <c r="J66" i="7"/>
  <c r="I66" i="7"/>
  <c r="M59" i="7"/>
  <c r="K59" i="7"/>
  <c r="J59" i="7"/>
  <c r="I59" i="7"/>
  <c r="M55" i="7"/>
  <c r="K55" i="7"/>
  <c r="J55" i="7"/>
  <c r="I55" i="7"/>
  <c r="L66" i="7" l="1"/>
  <c r="L59" i="7"/>
  <c r="L55" i="7"/>
  <c r="F183" i="7" l="1"/>
  <c r="G183" i="7"/>
  <c r="H183" i="7"/>
  <c r="I183" i="7"/>
  <c r="J183" i="7"/>
  <c r="K183" i="7"/>
  <c r="M183" i="7"/>
  <c r="E183" i="7"/>
  <c r="S127" i="7" l="1"/>
  <c r="H187" i="7" l="1"/>
  <c r="G187" i="7"/>
  <c r="F187" i="7"/>
  <c r="E187" i="7"/>
  <c r="H182" i="7"/>
  <c r="G182" i="7"/>
  <c r="F182" i="7"/>
  <c r="E182" i="7"/>
  <c r="H163" i="7"/>
  <c r="G163" i="7"/>
  <c r="F163" i="7"/>
  <c r="E163" i="7"/>
  <c r="H159" i="7"/>
  <c r="G159" i="7"/>
  <c r="F159" i="7"/>
  <c r="E159" i="7"/>
  <c r="H128" i="7"/>
  <c r="G128" i="7"/>
  <c r="F128" i="7"/>
  <c r="E128" i="7"/>
  <c r="H121" i="7"/>
  <c r="H119" i="7"/>
  <c r="G119" i="7"/>
  <c r="F119" i="7"/>
  <c r="E119" i="7"/>
  <c r="H117" i="7"/>
  <c r="G117" i="7"/>
  <c r="F117" i="7"/>
  <c r="E117" i="7"/>
  <c r="H90" i="7"/>
  <c r="G90" i="7"/>
  <c r="F90" i="7"/>
  <c r="E90" i="7"/>
  <c r="H83" i="7"/>
  <c r="G83" i="7"/>
  <c r="F83" i="7"/>
  <c r="E83" i="7"/>
  <c r="H78" i="7"/>
  <c r="G78" i="7"/>
  <c r="F78" i="7"/>
  <c r="E78" i="7"/>
  <c r="E74" i="7"/>
  <c r="G31" i="7"/>
  <c r="H191" i="7"/>
  <c r="G191" i="7"/>
  <c r="F191" i="7"/>
  <c r="E191" i="7"/>
  <c r="H167" i="7"/>
  <c r="H166" i="7" s="1"/>
  <c r="H165" i="7" s="1"/>
  <c r="G167" i="7"/>
  <c r="G166" i="7" s="1"/>
  <c r="G165" i="7" s="1"/>
  <c r="F167" i="7"/>
  <c r="F166" i="7" s="1"/>
  <c r="F165" i="7" s="1"/>
  <c r="E167" i="7"/>
  <c r="E166" i="7" s="1"/>
  <c r="E165" i="7" s="1"/>
  <c r="H140" i="7"/>
  <c r="H139" i="7" s="1"/>
  <c r="H138" i="7" s="1"/>
  <c r="G140" i="7"/>
  <c r="G139" i="7" s="1"/>
  <c r="G138" i="7" s="1"/>
  <c r="F140" i="7"/>
  <c r="F139" i="7" s="1"/>
  <c r="F138" i="7" s="1"/>
  <c r="E140" i="7"/>
  <c r="E139" i="7" s="1"/>
  <c r="E138" i="7" s="1"/>
  <c r="H81" i="7"/>
  <c r="G81" i="7"/>
  <c r="F81" i="7"/>
  <c r="E81" i="7"/>
  <c r="F13" i="7" l="1"/>
  <c r="F31" i="7"/>
  <c r="F86" i="7"/>
  <c r="H104" i="7"/>
  <c r="H108" i="7"/>
  <c r="F124" i="7"/>
  <c r="H59" i="7"/>
  <c r="F121" i="7"/>
  <c r="F80" i="7"/>
  <c r="E59" i="7"/>
  <c r="H132" i="7"/>
  <c r="H131" i="7" s="1"/>
  <c r="H130" i="7" s="1"/>
  <c r="H74" i="7"/>
  <c r="H73" i="7" s="1"/>
  <c r="H100" i="7"/>
  <c r="F39" i="7"/>
  <c r="F55" i="7"/>
  <c r="F74" i="7"/>
  <c r="F73" i="7" s="1"/>
  <c r="F100" i="7"/>
  <c r="F113" i="7"/>
  <c r="F132" i="7"/>
  <c r="F131" i="7" s="1"/>
  <c r="F130" i="7" s="1"/>
  <c r="F185" i="7"/>
  <c r="F180" i="7" s="1"/>
  <c r="H13" i="7"/>
  <c r="H26" i="7"/>
  <c r="H31" i="7"/>
  <c r="H39" i="7"/>
  <c r="H51" i="7"/>
  <c r="H55" i="7"/>
  <c r="H66" i="7"/>
  <c r="H86" i="7"/>
  <c r="H93" i="7"/>
  <c r="H113" i="7"/>
  <c r="H124" i="7"/>
  <c r="F26" i="7"/>
  <c r="F51" i="7"/>
  <c r="F59" i="7"/>
  <c r="F66" i="7"/>
  <c r="F93" i="7"/>
  <c r="F104" i="7"/>
  <c r="F108" i="7"/>
  <c r="E86" i="7"/>
  <c r="E108" i="7"/>
  <c r="G26" i="7"/>
  <c r="G121" i="7"/>
  <c r="E185" i="7"/>
  <c r="E180" i="7" s="1"/>
  <c r="E13" i="7"/>
  <c r="G13" i="7"/>
  <c r="E26" i="7"/>
  <c r="E31" i="7"/>
  <c r="G51" i="7"/>
  <c r="E51" i="7"/>
  <c r="G55" i="7"/>
  <c r="E55" i="7"/>
  <c r="G59" i="7"/>
  <c r="G66" i="7"/>
  <c r="E66" i="7"/>
  <c r="G74" i="7"/>
  <c r="G73" i="7" s="1"/>
  <c r="G86" i="7"/>
  <c r="G93" i="7"/>
  <c r="E93" i="7"/>
  <c r="E100" i="7"/>
  <c r="G100" i="7"/>
  <c r="E104" i="7"/>
  <c r="G104" i="7"/>
  <c r="G113" i="7"/>
  <c r="E113" i="7"/>
  <c r="E121" i="7"/>
  <c r="H158" i="7"/>
  <c r="H157" i="7" s="1"/>
  <c r="H156" i="7" s="1"/>
  <c r="E80" i="7"/>
  <c r="E73" i="7"/>
  <c r="E124" i="7"/>
  <c r="G124" i="7"/>
  <c r="E132" i="7"/>
  <c r="E131" i="7" s="1"/>
  <c r="E130" i="7" s="1"/>
  <c r="G132" i="7"/>
  <c r="G131" i="7" s="1"/>
  <c r="G130" i="7" s="1"/>
  <c r="G185" i="7"/>
  <c r="G180" i="7" s="1"/>
  <c r="G80" i="7"/>
  <c r="E158" i="7"/>
  <c r="E157" i="7" s="1"/>
  <c r="E156" i="7" s="1"/>
  <c r="H80" i="7"/>
  <c r="F158" i="7"/>
  <c r="F157" i="7" s="1"/>
  <c r="F156" i="7" s="1"/>
  <c r="F175" i="7" s="1"/>
  <c r="G39" i="7"/>
  <c r="E39" i="7"/>
  <c r="G108" i="7"/>
  <c r="H185" i="7"/>
  <c r="H181" i="7" s="1"/>
  <c r="G158" i="7"/>
  <c r="G157" i="7" s="1"/>
  <c r="G156" i="7" s="1"/>
  <c r="G85" i="7" l="1"/>
  <c r="G175" i="7"/>
  <c r="G174" i="7" s="1"/>
  <c r="E175" i="7"/>
  <c r="E174" i="7" s="1"/>
  <c r="H175" i="7"/>
  <c r="H174" i="7" s="1"/>
  <c r="H173" i="7" s="1"/>
  <c r="E85" i="7"/>
  <c r="H85" i="7"/>
  <c r="F85" i="7"/>
  <c r="F12" i="7"/>
  <c r="F181" i="7"/>
  <c r="G12" i="7"/>
  <c r="G181" i="7"/>
  <c r="F38" i="7"/>
  <c r="H99" i="7"/>
  <c r="G99" i="7"/>
  <c r="E181" i="7"/>
  <c r="F99" i="7"/>
  <c r="H38" i="7"/>
  <c r="H12" i="7"/>
  <c r="E99" i="7"/>
  <c r="E38" i="7"/>
  <c r="G38" i="7"/>
  <c r="E12" i="7"/>
  <c r="H180" i="7"/>
  <c r="F174" i="7"/>
  <c r="F173" i="7" s="1"/>
  <c r="F11" i="7" l="1"/>
  <c r="F10" i="7" s="1"/>
  <c r="H11" i="7"/>
  <c r="H10" i="7" s="1"/>
  <c r="G11" i="7"/>
  <c r="G10" i="7" s="1"/>
  <c r="E11" i="7"/>
  <c r="E10" i="7" s="1"/>
  <c r="I51" i="7"/>
  <c r="J51" i="7"/>
  <c r="K51" i="7"/>
  <c r="M51" i="7"/>
  <c r="L51" i="7" l="1"/>
  <c r="F149" i="7"/>
  <c r="F147" i="7" s="1"/>
  <c r="F146" i="7" s="1"/>
  <c r="E149" i="7"/>
  <c r="E147" i="7" s="1"/>
  <c r="E146" i="7" s="1"/>
  <c r="G149" i="7"/>
  <c r="G147" i="7" s="1"/>
  <c r="G146" i="7" s="1"/>
  <c r="H149" i="7"/>
  <c r="H147" i="7" s="1"/>
  <c r="H146" i="7" s="1"/>
  <c r="L183" i="7" l="1"/>
  <c r="J140" i="7" l="1"/>
  <c r="K140" i="7"/>
  <c r="I140" i="7"/>
  <c r="L140" i="7" l="1"/>
  <c r="I119" i="7" l="1"/>
  <c r="J119" i="7"/>
  <c r="K119" i="7"/>
  <c r="M119" i="7"/>
  <c r="L119" i="7" l="1"/>
  <c r="I31" i="7" l="1"/>
  <c r="J31" i="7"/>
  <c r="K31" i="7"/>
  <c r="M31" i="7"/>
  <c r="L31" i="7" l="1"/>
  <c r="K191" i="7" l="1"/>
  <c r="M191" i="7"/>
  <c r="I187" i="7"/>
  <c r="I185" i="7" s="1"/>
  <c r="J187" i="7"/>
  <c r="K187" i="7"/>
  <c r="K185" i="7" s="1"/>
  <c r="M187" i="7"/>
  <c r="M185" i="7" s="1"/>
  <c r="K182" i="7"/>
  <c r="M182" i="7"/>
  <c r="I167" i="7"/>
  <c r="J167" i="7"/>
  <c r="K167" i="7"/>
  <c r="K166" i="7" s="1"/>
  <c r="K165" i="7" s="1"/>
  <c r="M167" i="7"/>
  <c r="M166" i="7" s="1"/>
  <c r="M165" i="7" s="1"/>
  <c r="K139" i="7"/>
  <c r="K138" i="7" s="1"/>
  <c r="M140" i="7"/>
  <c r="M139" i="7" s="1"/>
  <c r="M138" i="7" s="1"/>
  <c r="I132" i="7"/>
  <c r="J132" i="7"/>
  <c r="K132" i="7"/>
  <c r="K131" i="7" s="1"/>
  <c r="M132" i="7"/>
  <c r="M131" i="7" s="1"/>
  <c r="M130" i="7" s="1"/>
  <c r="I128" i="7"/>
  <c r="J128" i="7"/>
  <c r="L128" i="7" s="1"/>
  <c r="K128" i="7"/>
  <c r="M128" i="7"/>
  <c r="I124" i="7"/>
  <c r="J124" i="7"/>
  <c r="K124" i="7"/>
  <c r="M124" i="7"/>
  <c r="I121" i="7"/>
  <c r="J121" i="7"/>
  <c r="L121" i="7" s="1"/>
  <c r="K121" i="7"/>
  <c r="M121" i="7"/>
  <c r="I117" i="7"/>
  <c r="J117" i="7"/>
  <c r="L117" i="7" s="1"/>
  <c r="K117" i="7"/>
  <c r="M117" i="7"/>
  <c r="I113" i="7"/>
  <c r="J113" i="7"/>
  <c r="L113" i="7" s="1"/>
  <c r="K113" i="7"/>
  <c r="M113" i="7"/>
  <c r="I108" i="7"/>
  <c r="J108" i="7"/>
  <c r="L108" i="7" s="1"/>
  <c r="K108" i="7"/>
  <c r="M108" i="7"/>
  <c r="I104" i="7"/>
  <c r="J104" i="7"/>
  <c r="L104" i="7" s="1"/>
  <c r="K104" i="7"/>
  <c r="M104" i="7"/>
  <c r="I100" i="7"/>
  <c r="J100" i="7"/>
  <c r="L100" i="7" s="1"/>
  <c r="K100" i="7"/>
  <c r="M100" i="7"/>
  <c r="I93" i="7"/>
  <c r="J93" i="7"/>
  <c r="K93" i="7"/>
  <c r="M93" i="7"/>
  <c r="I90" i="7"/>
  <c r="J90" i="7"/>
  <c r="K90" i="7"/>
  <c r="M90" i="7"/>
  <c r="I86" i="7"/>
  <c r="I85" i="7" s="1"/>
  <c r="J86" i="7"/>
  <c r="K86" i="7"/>
  <c r="K85" i="7" s="1"/>
  <c r="M86" i="7"/>
  <c r="M85" i="7" s="1"/>
  <c r="I83" i="7"/>
  <c r="J83" i="7"/>
  <c r="K83" i="7"/>
  <c r="M83" i="7"/>
  <c r="I81" i="7"/>
  <c r="J81" i="7"/>
  <c r="K81" i="7"/>
  <c r="M81" i="7"/>
  <c r="I78" i="7"/>
  <c r="J78" i="7"/>
  <c r="K78" i="7"/>
  <c r="M78" i="7"/>
  <c r="I74" i="7"/>
  <c r="J74" i="7"/>
  <c r="K74" i="7"/>
  <c r="M74" i="7"/>
  <c r="I39" i="7"/>
  <c r="J39" i="7"/>
  <c r="K39" i="7"/>
  <c r="M39" i="7"/>
  <c r="I26" i="7"/>
  <c r="J26" i="7"/>
  <c r="K26" i="7"/>
  <c r="M26" i="7"/>
  <c r="L124" i="7" l="1"/>
  <c r="L39" i="7"/>
  <c r="L132" i="7"/>
  <c r="L78" i="7"/>
  <c r="L81" i="7"/>
  <c r="L83" i="7"/>
  <c r="L93" i="7"/>
  <c r="L167" i="7"/>
  <c r="L90" i="7"/>
  <c r="J85" i="7"/>
  <c r="L85" i="7" s="1"/>
  <c r="L86" i="7"/>
  <c r="L74" i="7"/>
  <c r="L26" i="7"/>
  <c r="M80" i="7"/>
  <c r="K80" i="7"/>
  <c r="M38" i="7"/>
  <c r="K73" i="7"/>
  <c r="K38" i="7"/>
  <c r="J38" i="7"/>
  <c r="J185" i="7"/>
  <c r="I38" i="7"/>
  <c r="J99" i="7"/>
  <c r="I99" i="7"/>
  <c r="K99" i="7"/>
  <c r="M99" i="7"/>
  <c r="J191" i="7"/>
  <c r="I191" i="7"/>
  <c r="J182" i="7"/>
  <c r="I182" i="7"/>
  <c r="I181" i="7" s="1"/>
  <c r="J166" i="7"/>
  <c r="L166" i="7" s="1"/>
  <c r="I166" i="7"/>
  <c r="J139" i="7"/>
  <c r="L139" i="7" s="1"/>
  <c r="I139" i="7"/>
  <c r="I131" i="7"/>
  <c r="J131" i="7"/>
  <c r="L131" i="7" s="1"/>
  <c r="J80" i="7"/>
  <c r="I80" i="7"/>
  <c r="J73" i="7"/>
  <c r="I73" i="7"/>
  <c r="M73" i="7"/>
  <c r="K130" i="7"/>
  <c r="M180" i="7"/>
  <c r="M181" i="7"/>
  <c r="K180" i="7"/>
  <c r="K181" i="7"/>
  <c r="L99" i="7" l="1"/>
  <c r="L80" i="7"/>
  <c r="L73" i="7"/>
  <c r="L38" i="7"/>
  <c r="J181" i="7"/>
  <c r="I180" i="7"/>
  <c r="J180" i="7"/>
  <c r="I165" i="7"/>
  <c r="J165" i="7"/>
  <c r="I138" i="7"/>
  <c r="J138" i="7"/>
  <c r="J130" i="7"/>
  <c r="I130" i="7"/>
  <c r="L165" i="7" l="1"/>
  <c r="L138" i="7"/>
  <c r="L130" i="7"/>
  <c r="M13" i="7" l="1"/>
  <c r="K13" i="7"/>
  <c r="K12" i="7" s="1"/>
  <c r="J13" i="7"/>
  <c r="I13" i="7"/>
  <c r="L13" i="7" l="1"/>
  <c r="J12" i="7"/>
  <c r="I12" i="7"/>
  <c r="M12" i="7"/>
  <c r="L12" i="7" l="1"/>
  <c r="L187" i="7" l="1"/>
  <c r="M159" i="7"/>
  <c r="K159" i="7"/>
  <c r="J159" i="7"/>
  <c r="L159" i="7" s="1"/>
  <c r="I159" i="7"/>
  <c r="L182" i="7" l="1"/>
  <c r="L191" i="7"/>
  <c r="L185" i="7"/>
  <c r="K158" i="7"/>
  <c r="K157" i="7" s="1"/>
  <c r="I158" i="7"/>
  <c r="M158" i="7"/>
  <c r="M157" i="7" s="1"/>
  <c r="M156" i="7" s="1"/>
  <c r="M175" i="7" s="1"/>
  <c r="J158" i="7"/>
  <c r="L158" i="7" l="1"/>
  <c r="L181" i="7"/>
  <c r="L180" i="7"/>
  <c r="M174" i="7"/>
  <c r="M173" i="7" s="1"/>
  <c r="K156" i="7"/>
  <c r="K175" i="7" s="1"/>
  <c r="J157" i="7"/>
  <c r="I157" i="7"/>
  <c r="M11" i="7"/>
  <c r="M10" i="7" s="1"/>
  <c r="M149" i="7" s="1"/>
  <c r="K11" i="7"/>
  <c r="K10" i="7" s="1"/>
  <c r="K149" i="7" s="1"/>
  <c r="I11" i="7"/>
  <c r="J11" i="7"/>
  <c r="L11" i="7" l="1"/>
  <c r="L157" i="7"/>
  <c r="K9" i="7"/>
  <c r="I156" i="7"/>
  <c r="I175" i="7" s="1"/>
  <c r="I10" i="7"/>
  <c r="I149" i="7" s="1"/>
  <c r="J10" i="7"/>
  <c r="M147" i="7"/>
  <c r="M146" i="7" s="1"/>
  <c r="J156" i="7"/>
  <c r="L156" i="7" s="1"/>
  <c r="L190" i="7"/>
  <c r="J149" i="7" l="1"/>
  <c r="L10" i="7"/>
  <c r="L149" i="7" s="1"/>
  <c r="J175" i="7"/>
  <c r="I174" i="7"/>
  <c r="K174" i="7"/>
  <c r="L175" i="7"/>
  <c r="J174" i="7" l="1"/>
  <c r="I147" i="7"/>
  <c r="I146" i="7" s="1"/>
  <c r="K147" i="7"/>
  <c r="K146" i="7" s="1"/>
  <c r="L174" i="7"/>
  <c r="L173" i="7" s="1"/>
  <c r="K173" i="7"/>
  <c r="L4" i="7"/>
  <c r="I173" i="7"/>
  <c r="J147" i="7"/>
  <c r="J173" i="7" l="1"/>
  <c r="J146" i="7"/>
  <c r="L147" i="7"/>
  <c r="L146" i="7" s="1"/>
</calcChain>
</file>

<file path=xl/sharedStrings.xml><?xml version="1.0" encoding="utf-8"?>
<sst xmlns="http://schemas.openxmlformats.org/spreadsheetml/2006/main" count="381" uniqueCount="309">
  <si>
    <t xml:space="preserve">                                                             </t>
  </si>
  <si>
    <t xml:space="preserve">Titlu </t>
  </si>
  <si>
    <t xml:space="preserve">Articol </t>
  </si>
  <si>
    <t>Alineat</t>
  </si>
  <si>
    <t>DENUMIREA INDICATORILOR</t>
  </si>
  <si>
    <t>Cap.61.01  ORDINE PUBLICA SI SIGURANTA NATIONALA</t>
  </si>
  <si>
    <t>TITLUL I CHELTUIELI DE PERSONAL</t>
  </si>
  <si>
    <t xml:space="preserve">10.01.01 </t>
  </si>
  <si>
    <t>Indemnizatii de delegare</t>
  </si>
  <si>
    <t>Indemnizatii de detasare</t>
  </si>
  <si>
    <t xml:space="preserve">10.01.30 </t>
  </si>
  <si>
    <t>Cheltuieli salariale in natura</t>
  </si>
  <si>
    <t xml:space="preserve">10.03.01 </t>
  </si>
  <si>
    <t>Contributii de asigurări de somaj</t>
  </si>
  <si>
    <t>Contributii de asigurari sociale de sanatate</t>
  </si>
  <si>
    <t>TITLUL II BUNURI SI SERVICII</t>
  </si>
  <si>
    <t>Bunuri si servicii</t>
  </si>
  <si>
    <t xml:space="preserve">20.01.01 </t>
  </si>
  <si>
    <t>Posta, telecomunicatii, radio, tv, internet</t>
  </si>
  <si>
    <t>Materiale si prestari de servicii cu caracter functional</t>
  </si>
  <si>
    <t>Reparatii curente</t>
  </si>
  <si>
    <t>Medicamente si materiale sanitare</t>
  </si>
  <si>
    <t xml:space="preserve">20.04.01 </t>
  </si>
  <si>
    <t>Medicamente</t>
  </si>
  <si>
    <t>Bunuri de natura obiectelor de inventar</t>
  </si>
  <si>
    <t xml:space="preserve">20.05.01 </t>
  </si>
  <si>
    <t>Deplasari, detasari, transferari</t>
  </si>
  <si>
    <t xml:space="preserve">20.06.01 </t>
  </si>
  <si>
    <t xml:space="preserve">20.06.02 </t>
  </si>
  <si>
    <t xml:space="preserve">20.11 </t>
  </si>
  <si>
    <t xml:space="preserve">20.12 </t>
  </si>
  <si>
    <t>Alte cheltuieli</t>
  </si>
  <si>
    <t xml:space="preserve">20.30.01 </t>
  </si>
  <si>
    <t>Protocol si reprezentare</t>
  </si>
  <si>
    <t>TITLUL VI TRANSFERURI INTRE UNITATI ALE ADMINISTRATIEI PUBLICE</t>
  </si>
  <si>
    <t xml:space="preserve">51.01 </t>
  </si>
  <si>
    <t>Transferuri curente</t>
  </si>
  <si>
    <t xml:space="preserve">51.01.01 </t>
  </si>
  <si>
    <t>Transferuri catre instituţii publice</t>
  </si>
  <si>
    <t>Actiuni de sanatate</t>
  </si>
  <si>
    <t xml:space="preserve">51.02 </t>
  </si>
  <si>
    <t>51.02.12</t>
  </si>
  <si>
    <t>Angajamente bugetare</t>
  </si>
  <si>
    <t>7=5-6</t>
  </si>
  <si>
    <t>TITLUL VII ALTE TRANSFERURI</t>
  </si>
  <si>
    <t xml:space="preserve">55.01 </t>
  </si>
  <si>
    <t>A. Transferuri interne.</t>
  </si>
  <si>
    <t>Programe PHARE</t>
  </si>
  <si>
    <t xml:space="preserve">55.02 </t>
  </si>
  <si>
    <t>B. Transferuri curente in strainatate (catre organizatii internationale)</t>
  </si>
  <si>
    <t xml:space="preserve">55.02.01 </t>
  </si>
  <si>
    <t xml:space="preserve">71.01 </t>
  </si>
  <si>
    <t>Active fixe (inclusiv reparatii capitale)</t>
  </si>
  <si>
    <t xml:space="preserve">71.01.01 </t>
  </si>
  <si>
    <t>Maşini, echipamente si mijloace de transport</t>
  </si>
  <si>
    <t xml:space="preserve">71.03 </t>
  </si>
  <si>
    <t>Reparaţii capitale</t>
  </si>
  <si>
    <t>subcapitole</t>
  </si>
  <si>
    <t>61.01</t>
  </si>
  <si>
    <t>ORDINE PUBLICA SI SIGURANTA NATIONALA</t>
  </si>
  <si>
    <t>61.01.01</t>
  </si>
  <si>
    <t>Administratie centrala</t>
  </si>
  <si>
    <t>61.01.06</t>
  </si>
  <si>
    <t>Autoritati judecatoresti</t>
  </si>
  <si>
    <t>61.01.07</t>
  </si>
  <si>
    <t>Penitenciare</t>
  </si>
  <si>
    <t xml:space="preserve">   Capitolul 54.01 Alte  servicii publice generale</t>
  </si>
  <si>
    <t xml:space="preserve">01. CHELTUIELI CURENTE </t>
  </si>
  <si>
    <t>54.01</t>
  </si>
  <si>
    <t>ALTE SERVICII PUBLICE GENERALE</t>
  </si>
  <si>
    <t>54.01.50</t>
  </si>
  <si>
    <t>Alte servicii publice generale</t>
  </si>
  <si>
    <t>Capitolul 68.01 Asigurari si asistenta sociala</t>
  </si>
  <si>
    <t>TITLUL VI TRANSFERURI ÎNTRE UNITĂŢI ALE ADMINISTRAŢIEI PUBLICE</t>
  </si>
  <si>
    <t>Transferuri către instituţii publice</t>
  </si>
  <si>
    <t>TITLUL VIII ASISTENTA SOCIALA</t>
  </si>
  <si>
    <t>Asigurari sociale</t>
  </si>
  <si>
    <t>Ajutoare Sociale</t>
  </si>
  <si>
    <t>Ajutoare sociale in numerar</t>
  </si>
  <si>
    <t>68.01</t>
  </si>
  <si>
    <t>ASIGURARI SI ASISTENTA SOCIALA</t>
  </si>
  <si>
    <t>68.01.03</t>
  </si>
  <si>
    <t>Pensii si ajutoare pentru batranete</t>
  </si>
  <si>
    <t>68.01.06</t>
  </si>
  <si>
    <t>Asistenta sociala pentru familie si copii</t>
  </si>
  <si>
    <t>68.01.08</t>
  </si>
  <si>
    <t>Ajutoare la trecerea in rezerva, retragere sau pensionare</t>
  </si>
  <si>
    <t>51.01</t>
  </si>
  <si>
    <t>51.01.01</t>
  </si>
  <si>
    <t>Angajamente legale</t>
  </si>
  <si>
    <t>Plati efectuate</t>
  </si>
  <si>
    <t>Angajamente legale de platit</t>
  </si>
  <si>
    <t>Cheltuieli efective</t>
  </si>
  <si>
    <t>51.01.03</t>
  </si>
  <si>
    <t>55.01.08</t>
  </si>
  <si>
    <t>Contributii si cotizatii la organisme internationale</t>
  </si>
  <si>
    <t>57.01</t>
  </si>
  <si>
    <t>57.02</t>
  </si>
  <si>
    <t>57.02.01</t>
  </si>
  <si>
    <t>Constructii</t>
  </si>
  <si>
    <t>71.01.02</t>
  </si>
  <si>
    <t>71.01.03</t>
  </si>
  <si>
    <t>Mobilier, aparatura birotica si alte active corporale</t>
  </si>
  <si>
    <t>71.01.30</t>
  </si>
  <si>
    <t>Contributii pentru concedii si indemnizatii</t>
  </si>
  <si>
    <t>10.03.06</t>
  </si>
  <si>
    <t>10.01</t>
  </si>
  <si>
    <t>Salarii de baza</t>
  </si>
  <si>
    <t>10.02</t>
  </si>
  <si>
    <t>10.03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</si>
  <si>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</si>
  <si>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</si>
  <si>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</si>
  <si>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</si>
  <si>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</si>
  <si>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</si>
  <si>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</si>
  <si>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</si>
  <si>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>10.01.13</t>
  </si>
  <si>
    <t>10.01.14</t>
  </si>
  <si>
    <t>10.01.15</t>
  </si>
  <si>
    <t>Alocatii pentru transportul la si de la locul de munca</t>
  </si>
  <si>
    <t>10.01.16</t>
  </si>
  <si>
    <t>Alocatii pentru locuinte</t>
  </si>
  <si>
    <t>Alte drepturi salariale in bani</t>
  </si>
  <si>
    <t>10.02.02</t>
  </si>
  <si>
    <t>Norme de hrana</t>
  </si>
  <si>
    <t>10.02.03</t>
  </si>
  <si>
    <t>Uniforme si echipament obligatoriu</t>
  </si>
  <si>
    <t>10.02.30</t>
  </si>
  <si>
    <t>Alte drepturi salariale in natura</t>
  </si>
  <si>
    <t>Contributii de asigurari sociale de stat</t>
  </si>
  <si>
    <t>10.03.02</t>
  </si>
  <si>
    <t>10.03.03</t>
  </si>
  <si>
    <t>Contributii de asigurari pentru accidente de munca si boli profesionale</t>
  </si>
  <si>
    <t>10.03.04</t>
  </si>
  <si>
    <t>20.01</t>
  </si>
  <si>
    <t>Furnituri de birou</t>
  </si>
  <si>
    <t>Materiale pentru curatenie</t>
  </si>
  <si>
    <t>20.01.02</t>
  </si>
  <si>
    <t>20.01.03</t>
  </si>
  <si>
    <t>Încalzit, Iluminat si forta motrica</t>
  </si>
  <si>
    <t>20.01.04</t>
  </si>
  <si>
    <t>Apa, canal si salubritate</t>
  </si>
  <si>
    <t>20.01.05</t>
  </si>
  <si>
    <t>Carburanti si lubrifianti</t>
  </si>
  <si>
    <t>20.01.06</t>
  </si>
  <si>
    <t>Piese de schimb</t>
  </si>
  <si>
    <t>20.01.07</t>
  </si>
  <si>
    <t>Transport</t>
  </si>
  <si>
    <t>20.01.08</t>
  </si>
  <si>
    <t>20.01.09</t>
  </si>
  <si>
    <t>20.01.30</t>
  </si>
  <si>
    <t>Alte bunuri si servicii pentru întretinere si functionare</t>
  </si>
  <si>
    <t>20.02</t>
  </si>
  <si>
    <t>20.04</t>
  </si>
  <si>
    <t>20.05</t>
  </si>
  <si>
    <t>Uniforme si echipament</t>
  </si>
  <si>
    <t>Lenjerie si accesorii de pat</t>
  </si>
  <si>
    <t>20.05.03</t>
  </si>
  <si>
    <t>20.05.30</t>
  </si>
  <si>
    <t>Alte obiecte de inventar</t>
  </si>
  <si>
    <t>20.06</t>
  </si>
  <si>
    <t>Deplasari interne, detaşări, transferări</t>
  </si>
  <si>
    <t>Deplasari în străinătate</t>
  </si>
  <si>
    <t>Carti, publicatii si materiale documentare</t>
  </si>
  <si>
    <t>Consultanta si expertiza</t>
  </si>
  <si>
    <t>20.13</t>
  </si>
  <si>
    <t>Pregatire profesionala</t>
  </si>
  <si>
    <t>Protectia muncii</t>
  </si>
  <si>
    <t>20.14</t>
  </si>
  <si>
    <t>20.25</t>
  </si>
  <si>
    <t>Cheltuieli judiciare si extrajudiciare derivate din actiuni in reprezentarea intereselor statului, potrivit dispozitiilor legale</t>
  </si>
  <si>
    <t>20.30</t>
  </si>
  <si>
    <t>Reclama si publicitate</t>
  </si>
  <si>
    <t>20.30.02</t>
  </si>
  <si>
    <t>20.30.03</t>
  </si>
  <si>
    <t>Prime de asigurare non-viata</t>
  </si>
  <si>
    <t>20.30.04</t>
  </si>
  <si>
    <t>Chirii</t>
  </si>
  <si>
    <t>20.30.07</t>
  </si>
  <si>
    <t>Fondul Presedintelui/Fondul conducatorului institutiei publice</t>
  </si>
  <si>
    <t>20.30.30</t>
  </si>
  <si>
    <t>Alte cheltuieli cu bunuri si servicii</t>
  </si>
  <si>
    <t>Anexa 7</t>
  </si>
  <si>
    <t xml:space="preserve">CONTUL DE EXECUTIE A BUGETULUI INSTITUTIILOR PUBLICE- Cheltuieli </t>
  </si>
  <si>
    <t>Ajutor public judiciar</t>
  </si>
  <si>
    <t>20.28</t>
  </si>
  <si>
    <t>65.01</t>
  </si>
  <si>
    <t>Programe din Fondul European de Dezvoltare Regionala (FEDR)</t>
  </si>
  <si>
    <t>Finantarea nationala</t>
  </si>
  <si>
    <t>Finantarea de la Uniunea Europeana</t>
  </si>
  <si>
    <t>Cheltuieli neeligibile</t>
  </si>
  <si>
    <t>56.15</t>
  </si>
  <si>
    <t>Alte programe comunitare finanţate în perioada 2007-2013</t>
  </si>
  <si>
    <t>56.15.01</t>
  </si>
  <si>
    <t>56.15.02</t>
  </si>
  <si>
    <t>56.15.03</t>
  </si>
  <si>
    <t>61.01.50</t>
  </si>
  <si>
    <t>Alte cheltuieli în domeniul ordinii publice şi siguranţei naţionale</t>
  </si>
  <si>
    <t xml:space="preserve">Alte active fixe </t>
  </si>
  <si>
    <t>56.25</t>
  </si>
  <si>
    <t>56.25.01</t>
  </si>
  <si>
    <t>56.25.02</t>
  </si>
  <si>
    <t>56.25.03</t>
  </si>
  <si>
    <t>56.18</t>
  </si>
  <si>
    <t>56.18.03</t>
  </si>
  <si>
    <t>56.23</t>
  </si>
  <si>
    <t>Alte cheltuieli ocazionate de implementarea programelor cu finantare din FEN postaderare (cod 56.23.01 la 56.23.03)</t>
  </si>
  <si>
    <t>Programul de cooperare elveţiano-român vizând reducerea disparităţilor economice şi sociale în cadrul Uniunii Europene extinse</t>
  </si>
  <si>
    <t>56.36</t>
  </si>
  <si>
    <t xml:space="preserve">Transferuri reprezentand cofinantarea publica in cadrul Mecanismului Financiar Norvegian pentru promotorii de proiect / beneficiarii institutii publice </t>
  </si>
  <si>
    <t>56.38</t>
  </si>
  <si>
    <t xml:space="preserve">Transferuri reprezentand cofinantarea publica in cadrul Mecanismului Financiar Norvegian pentru promotorii de proiect / beneficiarii altii decat institutii publice </t>
  </si>
  <si>
    <t>68.01.50</t>
  </si>
  <si>
    <t>Alte cheltuieli în domeniul asigurărilor și asistenței sociale</t>
  </si>
  <si>
    <t>Transferuri pentru  investitii la spitale</t>
  </si>
  <si>
    <t>68.01.50.50</t>
  </si>
  <si>
    <t>Alte cheltuieli în domeniul asistenței sociale</t>
  </si>
  <si>
    <t>59.17</t>
  </si>
  <si>
    <t>Despagubiri civile</t>
  </si>
  <si>
    <t>TITLUL XI ALTE CHELTUIELI</t>
  </si>
  <si>
    <t>59.39</t>
  </si>
  <si>
    <t>Rambursarea sumelor aferente cererilor de îndreptare, de lamurire sau de completare a hotararilor judecatoresti</t>
  </si>
  <si>
    <t>58.15</t>
  </si>
  <si>
    <t>Alte programe comunitare finanţate în perioada 2014-2020</t>
  </si>
  <si>
    <t>58.15.01</t>
  </si>
  <si>
    <t>58.15.02</t>
  </si>
  <si>
    <t>58.15.03</t>
  </si>
  <si>
    <t>58.30</t>
  </si>
  <si>
    <t>Mecanismul pentru Interconectarea Europei</t>
  </si>
  <si>
    <t>58.30.01</t>
  </si>
  <si>
    <t>58.30.02</t>
  </si>
  <si>
    <t>58.30.03</t>
  </si>
  <si>
    <r>
      <t>TITLUL XIX</t>
    </r>
    <r>
      <rPr>
        <b/>
        <sz val="9"/>
        <rFont val="Arial"/>
        <family val="2"/>
      </rPr>
      <t xml:space="preserve"> PLATI EFECTUATE IN ANII PRECEDENTI SI RECUPERATE IN ANUL CURENT (cod 85.01)</t>
    </r>
  </si>
  <si>
    <t>85.01</t>
  </si>
  <si>
    <t>Plati efectuate in anii precedenti si recuperate in anul curent</t>
  </si>
  <si>
    <t>85.01.03</t>
  </si>
  <si>
    <t>85.01.04</t>
  </si>
  <si>
    <t>85.01.05</t>
  </si>
  <si>
    <t xml:space="preserve"> Plăţi efectuate în anii precedenţi  şi recuperate în anul curent  aferente cheltuielilor de capital ale altor instituţii publice - provine din ct.36.32.01 ,,sume provenite din finantarea bugetara a anilor precedenti„</t>
  </si>
  <si>
    <t>Plăţi efectuate în anii precedenţi  şi recuperate în anul curent aferente cheltuielilor curente si operatiunilor financiare ale altor institutii publice - provine din ct.36.32.01 ,,sume provenite din finantarea bugetara a anilor precedenti„</t>
  </si>
  <si>
    <t xml:space="preserve"> 20.01.09</t>
  </si>
  <si>
    <t>PLATI EFECTUATE IN ANII PRECEDENTI SI RECUPERATE IN ANUL CURENT (cod 85)</t>
  </si>
  <si>
    <t>58.02</t>
  </si>
  <si>
    <t>58.02.01</t>
  </si>
  <si>
    <t>58.02.02</t>
  </si>
  <si>
    <t>58.02.03</t>
  </si>
  <si>
    <t>Programe din fondul Social European (FSE)</t>
  </si>
  <si>
    <t>10.03.07</t>
  </si>
  <si>
    <t>Contributia asiguratorie pentru munca</t>
  </si>
  <si>
    <t>59.40</t>
  </si>
  <si>
    <t>Sume aferente persoanelor cu handicap neincadrate</t>
  </si>
  <si>
    <t>10.02.06</t>
  </si>
  <si>
    <t>Vouchere de vacanta</t>
  </si>
  <si>
    <t>58.31</t>
  </si>
  <si>
    <t>Mecanismele financiare Spatiul Economic European si Norvegian 2014-2021</t>
  </si>
  <si>
    <t>58.31.03</t>
  </si>
  <si>
    <t>58.34</t>
  </si>
  <si>
    <t>58.34.01</t>
  </si>
  <si>
    <t>58.34.02</t>
  </si>
  <si>
    <t>Transferuri reprezentând cofinanțare publică aferentă Mecanismelor financiare Spaţiul Economic European și Norvegian 2014-2021</t>
  </si>
  <si>
    <t>Transferuri reprezentând cofinanțare publică aferentă Mecanismelor financiare Spaţiul Economic European și Norvegian pentru promotorii de proiect/beneficiari instituții publice</t>
  </si>
  <si>
    <t>Transferuri reprezentând cofinanțare publică aferentă Mecanismelor financiare Spaţiul Economic European și Norvegian pentru promotorii de proiect/beneficiari instituții publice, alții decât instituții publice</t>
  </si>
  <si>
    <t>10.01.17</t>
  </si>
  <si>
    <t>Indemnizaţii de hrană</t>
  </si>
  <si>
    <t>Transferuri de capital</t>
  </si>
  <si>
    <t>58.23</t>
  </si>
  <si>
    <t>Alte cheltuieli ocazionate de implementarea programelor cu finanţare din FEN</t>
  </si>
  <si>
    <t>58.01</t>
  </si>
  <si>
    <t>58.01.01</t>
  </si>
  <si>
    <t>58.01.02</t>
  </si>
  <si>
    <t>58.01.03</t>
  </si>
  <si>
    <t>8=6-7</t>
  </si>
  <si>
    <t>TITLUL VIII PROIECTE CU FINANTARE DIN FONDURI EXTERNE NERAMBURSdjILE (FEN) POSTADERARE</t>
  </si>
  <si>
    <t>Finantarea externa nerambursdjila</t>
  </si>
  <si>
    <t xml:space="preserve">Programul Norvegian pentru Crestere Economica si Dezvoltare Durdjila </t>
  </si>
  <si>
    <t>Titlul X PROIECTE CU FINANŢARE DIN FONDURI EXTERNE NERAMBURSdjILE FERENTE CADRULUI FINANCIAR 2014-2020</t>
  </si>
  <si>
    <t>TITLUL XII CHELTUIELI AFERENTE PROGRAMELOR CU FINANTARE RAMBURSdjILĂ</t>
  </si>
  <si>
    <t>Cheltuieli aferente programelor cu finanţare rambursdjilă</t>
  </si>
  <si>
    <t>Plăți efectuate în anii precedenți și recuperate în anul curent aferente fondurilor externe nerambursdjile  - provine din ct.36.32.01 ,,sume provenite din finantarea bugetara a anilor precedenti„</t>
  </si>
  <si>
    <t>58.32</t>
  </si>
  <si>
    <t>58.32.03</t>
  </si>
  <si>
    <t>Fondul pentru relații bilaterale aferent Mecanismelor financiare Spaţiul Economic European și  Norvegian 2014-2021</t>
  </si>
  <si>
    <t>20.04.02</t>
  </si>
  <si>
    <t>Materiale sanitare</t>
  </si>
  <si>
    <t>Dezinfectanti</t>
  </si>
  <si>
    <t>TOTAL CHELTUIELI</t>
  </si>
  <si>
    <t>01. CHELTUIELI CURENTE</t>
  </si>
  <si>
    <t xml:space="preserve">Cheltuieli salariale in bani </t>
  </si>
  <si>
    <t xml:space="preserve">Contributii </t>
  </si>
  <si>
    <t xml:space="preserve"> 70. CHELTUIELI DE CAPITAL</t>
  </si>
  <si>
    <t>TITLUL XIII ACTIVE NEFINANCIARE</t>
  </si>
  <si>
    <r>
      <t>TITLUL XIX</t>
    </r>
    <r>
      <rPr>
        <b/>
        <sz val="9"/>
        <rFont val="Arial"/>
        <family val="2"/>
      </rPr>
      <t xml:space="preserve"> PLATI EFECTUATE IN ANII PRECEDENTI SI RECUPERATE IN ANUL CURENT</t>
    </r>
  </si>
  <si>
    <t>20.04.04</t>
  </si>
  <si>
    <t>10.01.07</t>
  </si>
  <si>
    <t>ore suplimentare</t>
  </si>
  <si>
    <t>51.01.75</t>
  </si>
  <si>
    <t>Transferuri pentru stimulentul de risc</t>
  </si>
  <si>
    <t>la data de 31.12.2020</t>
  </si>
  <si>
    <t>Credite de angajament initiale</t>
  </si>
  <si>
    <t>Credite de angajament definitive</t>
  </si>
  <si>
    <t>Credite bugetare initiale</t>
  </si>
  <si>
    <t>Credite bugetare definitive</t>
  </si>
  <si>
    <t>CURTEA DE APEL CRAIOVA</t>
  </si>
  <si>
    <t>ORDONATOR SECUNDAR DE CREDITE,</t>
  </si>
  <si>
    <t>MARCU SORIN</t>
  </si>
  <si>
    <t>INTOCMIT,</t>
  </si>
  <si>
    <t>GIDEA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</si>
</sst>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sz val="9"/>
      <name val="Arial"/>
      <family val="2"/>
    </font>
    <font>
      <sz val="11"/>
      <color theme="4" tint="-0.499984740745262"/>
      <name val="Trebuchet MS"/>
      <family val="2"/>
    </font>
    <font>
      <b/>
      <sz val="11"/>
      <color theme="4" tint="-0.499984740745262"/>
      <name val="Trebuchet MS"/>
      <family val="2"/>
    </font>
    <font>
      <b/>
      <sz val="12"/>
      <color theme="4" tint="-0.499984740745262"/>
      <name val="Times New Roman"/>
      <family val="1"/>
    </font>
    <font>
      <sz val="14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3" fillId="0" borderId="1" xfId="1" applyFont="1" applyBorder="1" applyAlignment="1" applyProtection="1">
      <alignment horizontal="center" vertical="top"/>
    </xf>
    <xf numFmtId="49" fontId="3" fillId="0" borderId="1" xfId="1" applyNumberFormat="1" applyFont="1" applyBorder="1" applyAlignment="1" applyProtection="1">
      <alignment horizontal="center" vertical="top"/>
    </xf>
    <xf numFmtId="0" fontId="9" fillId="0" borderId="0" xfId="1" applyFont="1"/>
    <xf numFmtId="0" fontId="7" fillId="0" borderId="1" xfId="1" applyFont="1" applyBorder="1" applyAlignment="1" applyProtection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left" vertical="top"/>
    </xf>
    <xf numFmtId="0" fontId="7" fillId="0" borderId="2" xfId="1" applyFont="1" applyBorder="1" applyAlignment="1" applyProtection="1"/>
    <xf numFmtId="0" fontId="7" fillId="0" borderId="1" xfId="1" applyFont="1" applyBorder="1" applyAlignment="1" applyProtection="1">
      <alignment horizontal="center" vertical="top"/>
    </xf>
    <xf numFmtId="49" fontId="7" fillId="0" borderId="1" xfId="1" applyNumberFormat="1" applyFont="1" applyBorder="1" applyAlignment="1" applyProtection="1">
      <alignment horizontal="center" vertical="top"/>
    </xf>
    <xf numFmtId="0" fontId="9" fillId="0" borderId="1" xfId="1" applyFont="1" applyBorder="1" applyAlignment="1" applyProtection="1">
      <alignment vertical="top"/>
    </xf>
    <xf numFmtId="0" fontId="7" fillId="0" borderId="1" xfId="1" applyFont="1" applyBorder="1" applyAlignment="1" applyProtection="1">
      <alignment vertical="top"/>
    </xf>
    <xf numFmtId="49" fontId="7" fillId="0" borderId="1" xfId="0" applyNumberFormat="1" applyFont="1" applyBorder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9" fillId="5" borderId="1" xfId="0" quotePrefix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9" fillId="0" borderId="0" xfId="1" applyFont="1" applyFill="1"/>
    <xf numFmtId="0" fontId="7" fillId="0" borderId="1" xfId="1" applyFont="1" applyBorder="1"/>
    <xf numFmtId="0" fontId="7" fillId="0" borderId="0" xfId="1" applyFont="1" applyBorder="1"/>
    <xf numFmtId="0" fontId="7" fillId="0" borderId="0" xfId="1" applyFont="1" applyBorder="1" applyAlignment="1" applyProtection="1">
      <alignment horizontal="center" vertical="top"/>
    </xf>
    <xf numFmtId="49" fontId="7" fillId="0" borderId="0" xfId="1" applyNumberFormat="1" applyFont="1" applyBorder="1" applyAlignment="1" applyProtection="1">
      <alignment horizontal="center" vertical="top"/>
    </xf>
    <xf numFmtId="0" fontId="9" fillId="0" borderId="0" xfId="1" applyFont="1" applyBorder="1" applyAlignment="1" applyProtection="1">
      <alignment vertical="top"/>
    </xf>
    <xf numFmtId="0" fontId="7" fillId="0" borderId="0" xfId="1" applyFont="1" applyBorder="1" applyAlignment="1" applyProtection="1">
      <alignment horizontal="left" vertical="top"/>
    </xf>
    <xf numFmtId="0" fontId="7" fillId="0" borderId="3" xfId="1" applyFont="1" applyBorder="1"/>
    <xf numFmtId="0" fontId="9" fillId="0" borderId="0" xfId="1" applyFont="1" applyAlignment="1">
      <alignment horizontal="left" vertical="top"/>
    </xf>
    <xf numFmtId="0" fontId="7" fillId="0" borderId="2" xfId="1" applyFont="1" applyBorder="1" applyAlignment="1" applyProtection="1">
      <alignment horizontal="left" vertical="top"/>
    </xf>
    <xf numFmtId="0" fontId="7" fillId="0" borderId="1" xfId="1" applyFont="1" applyBorder="1" applyAlignment="1" applyProtection="1">
      <alignment horizontal="left" vertical="top" wrapText="1"/>
    </xf>
    <xf numFmtId="0" fontId="9" fillId="0" borderId="1" xfId="1" applyFont="1" applyBorder="1" applyAlignment="1" applyProtection="1">
      <alignment horizontal="left" vertical="top" wrapText="1"/>
    </xf>
    <xf numFmtId="0" fontId="7" fillId="0" borderId="0" xfId="1" applyFont="1" applyBorder="1" applyAlignment="1">
      <alignment horizontal="left" vertical="top"/>
    </xf>
    <xf numFmtId="0" fontId="9" fillId="0" borderId="0" xfId="1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9" fillId="0" borderId="1" xfId="0" quotePrefix="1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vertical="center" wrapText="1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3" fontId="11" fillId="7" borderId="1" xfId="1" applyNumberFormat="1" applyFont="1" applyFill="1" applyBorder="1" applyAlignment="1" applyProtection="1">
      <alignment horizontal="right" vertical="center"/>
    </xf>
    <xf numFmtId="3" fontId="11" fillId="4" borderId="1" xfId="1" applyNumberFormat="1" applyFont="1" applyFill="1" applyBorder="1" applyAlignment="1" applyProtection="1">
      <alignment horizontal="right" vertical="center"/>
    </xf>
    <xf numFmtId="3" fontId="11" fillId="2" borderId="1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1" xfId="1" applyNumberFormat="1" applyFont="1" applyBorder="1" applyAlignment="1" applyProtection="1">
      <alignment horizontal="right" vertical="center" wrapText="1"/>
    </xf>
    <xf numFmtId="3" fontId="10" fillId="0" borderId="0" xfId="1" applyNumberFormat="1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 applyProtection="1">
      <alignment horizontal="right" vertical="center"/>
    </xf>
    <xf numFmtId="49" fontId="3" fillId="9" borderId="1" xfId="0" applyNumberFormat="1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0" xfId="1" applyFont="1" applyFill="1" applyBorder="1"/>
    <xf numFmtId="0" fontId="9" fillId="0" borderId="0" xfId="1" applyFont="1" applyBorder="1"/>
    <xf numFmtId="0" fontId="9" fillId="0" borderId="0" xfId="1" applyFont="1" applyBorder="1" applyAlignment="1">
      <alignment horizontal="left" vertical="top"/>
    </xf>
    <xf numFmtId="0" fontId="7" fillId="0" borderId="0" xfId="1" applyFont="1" applyFill="1" applyBorder="1" applyAlignment="1" applyProtection="1">
      <alignment horizontal="center" vertical="top"/>
    </xf>
    <xf numFmtId="49" fontId="7" fillId="0" borderId="0" xfId="1" applyNumberFormat="1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/>
    <xf numFmtId="0" fontId="9" fillId="0" borderId="0" xfId="1" applyFont="1" applyFill="1" applyBorder="1" applyAlignment="1">
      <alignment horizontal="left" vertical="top"/>
    </xf>
    <xf numFmtId="49" fontId="7" fillId="9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49" fontId="7" fillId="9" borderId="0" xfId="0" applyNumberFormat="1" applyFont="1" applyFill="1" applyBorder="1" applyAlignment="1">
      <alignment vertical="center" wrapText="1"/>
    </xf>
    <xf numFmtId="0" fontId="3" fillId="11" borderId="1" xfId="1" applyFont="1" applyFill="1" applyBorder="1" applyAlignment="1" applyProtection="1">
      <alignment horizontal="center" vertical="top"/>
    </xf>
    <xf numFmtId="49" fontId="3" fillId="11" borderId="1" xfId="1" applyNumberFormat="1" applyFont="1" applyFill="1" applyBorder="1" applyAlignment="1" applyProtection="1">
      <alignment horizontal="center" vertical="top"/>
    </xf>
    <xf numFmtId="49" fontId="5" fillId="11" borderId="1" xfId="0" applyNumberFormat="1" applyFont="1" applyFill="1" applyBorder="1" applyAlignment="1">
      <alignment horizontal="center"/>
    </xf>
    <xf numFmtId="49" fontId="3" fillId="11" borderId="1" xfId="0" applyNumberFormat="1" applyFont="1" applyFill="1" applyBorder="1" applyAlignment="1">
      <alignment horizontal="left" vertical="top" wrapText="1"/>
    </xf>
    <xf numFmtId="0" fontId="9" fillId="11" borderId="0" xfId="1" applyFont="1" applyFill="1"/>
    <xf numFmtId="0" fontId="1" fillId="11" borderId="1" xfId="0" applyFont="1" applyFill="1" applyBorder="1" applyAlignment="1">
      <alignment horizontal="left" vertical="center" wrapText="1"/>
    </xf>
    <xf numFmtId="4" fontId="11" fillId="7" borderId="1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Border="1" applyAlignment="1" applyProtection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" fillId="0" borderId="1" xfId="0" quotePrefix="1" applyFont="1" applyBorder="1" applyAlignment="1" applyProtection="1">
      <alignment horizontal="center" vertical="center"/>
    </xf>
    <xf numFmtId="0" fontId="9" fillId="0" borderId="0" xfId="1" applyFont="1" applyFill="1" applyAlignment="1">
      <alignment horizontal="left" vertical="top"/>
    </xf>
    <xf numFmtId="0" fontId="7" fillId="0" borderId="1" xfId="0" quotePrefix="1" applyFont="1" applyFill="1" applyBorder="1" applyAlignment="1">
      <alignment horizontal="center" vertical="center" wrapText="1"/>
    </xf>
    <xf numFmtId="3" fontId="11" fillId="13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Protection="1"/>
    <xf numFmtId="0" fontId="7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vertical="top"/>
    </xf>
    <xf numFmtId="49" fontId="12" fillId="0" borderId="7" xfId="0" applyNumberFormat="1" applyFont="1" applyFill="1" applyBorder="1" applyAlignment="1">
      <alignment vertical="top"/>
    </xf>
    <xf numFmtId="0" fontId="9" fillId="0" borderId="1" xfId="1" applyFont="1" applyFill="1" applyBorder="1" applyAlignment="1" applyProtection="1">
      <alignment vertical="top"/>
    </xf>
    <xf numFmtId="0" fontId="9" fillId="0" borderId="1" xfId="1" applyFont="1" applyFill="1" applyBorder="1" applyAlignment="1" applyProtection="1">
      <alignment horizontal="left" vertical="top" wrapText="1"/>
    </xf>
    <xf numFmtId="0" fontId="9" fillId="0" borderId="1" xfId="1" quotePrefix="1" applyFont="1" applyFill="1" applyBorder="1" applyAlignment="1" applyProtection="1">
      <alignment vertical="top"/>
    </xf>
    <xf numFmtId="0" fontId="7" fillId="0" borderId="1" xfId="1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vertical="center"/>
    </xf>
    <xf numFmtId="4" fontId="9" fillId="0" borderId="0" xfId="1" applyNumberFormat="1" applyFont="1" applyFill="1"/>
    <xf numFmtId="0" fontId="14" fillId="0" borderId="3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4" fontId="11" fillId="13" borderId="1" xfId="0" applyNumberFormat="1" applyFont="1" applyFill="1" applyBorder="1" applyAlignment="1" applyProtection="1">
      <alignment horizontal="right" vertical="center"/>
    </xf>
    <xf numFmtId="0" fontId="16" fillId="9" borderId="1" xfId="0" applyFont="1" applyFill="1" applyBorder="1" applyAlignment="1">
      <alignment vertical="top" wrapText="1"/>
    </xf>
    <xf numFmtId="3" fontId="11" fillId="0" borderId="1" xfId="1" applyNumberFormat="1" applyFont="1" applyBorder="1" applyAlignment="1">
      <alignment horizontal="right" vertical="center"/>
    </xf>
    <xf numFmtId="3" fontId="10" fillId="8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3" fontId="10" fillId="4" borderId="1" xfId="1" applyNumberFormat="1" applyFont="1" applyFill="1" applyBorder="1" applyAlignment="1">
      <alignment horizontal="right" vertical="center"/>
    </xf>
    <xf numFmtId="4" fontId="10" fillId="4" borderId="1" xfId="1" applyNumberFormat="1" applyFont="1" applyFill="1" applyBorder="1" applyAlignment="1">
      <alignment horizontal="right" vertical="center"/>
    </xf>
    <xf numFmtId="14" fontId="9" fillId="0" borderId="1" xfId="1" quotePrefix="1" applyNumberFormat="1" applyFont="1" applyBorder="1" applyAlignment="1" applyProtection="1">
      <alignment vertical="top"/>
    </xf>
    <xf numFmtId="3" fontId="11" fillId="13" borderId="1" xfId="1" applyNumberFormat="1" applyFont="1" applyFill="1" applyBorder="1" applyAlignment="1">
      <alignment horizontal="right" vertical="center"/>
    </xf>
    <xf numFmtId="4" fontId="11" fillId="13" borderId="1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4" fontId="10" fillId="0" borderId="0" xfId="1" applyNumberFormat="1" applyFont="1" applyFill="1" applyAlignment="1">
      <alignment horizontal="right" vertical="center"/>
    </xf>
    <xf numFmtId="3" fontId="11" fillId="0" borderId="0" xfId="1" applyNumberFormat="1" applyFont="1" applyFill="1" applyBorder="1" applyAlignment="1" applyProtection="1">
      <alignment horizontal="right" vertical="center"/>
    </xf>
    <xf numFmtId="4" fontId="11" fillId="0" borderId="0" xfId="1" applyNumberFormat="1" applyFont="1" applyFill="1" applyBorder="1" applyAlignment="1" applyProtection="1">
      <alignment horizontal="right" vertical="center"/>
    </xf>
    <xf numFmtId="4" fontId="11" fillId="0" borderId="0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Alignment="1">
      <alignment horizontal="right" vertical="center"/>
    </xf>
    <xf numFmtId="3" fontId="11" fillId="10" borderId="1" xfId="1" applyNumberFormat="1" applyFont="1" applyFill="1" applyBorder="1" applyAlignment="1" applyProtection="1">
      <alignment horizontal="right" vertical="center" wrapText="1"/>
    </xf>
    <xf numFmtId="0" fontId="11" fillId="10" borderId="1" xfId="0" applyFont="1" applyFill="1" applyBorder="1" applyAlignment="1">
      <alignment horizontal="right" vertical="center" wrapText="1"/>
    </xf>
    <xf numFmtId="4" fontId="11" fillId="0" borderId="1" xfId="1" applyNumberFormat="1" applyFont="1" applyBorder="1" applyAlignment="1" applyProtection="1">
      <alignment horizontal="right" vertical="center" wrapText="1"/>
    </xf>
    <xf numFmtId="3" fontId="11" fillId="0" borderId="1" xfId="1" applyNumberFormat="1" applyFont="1" applyFill="1" applyBorder="1" applyAlignment="1" applyProtection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 applyProtection="1">
      <alignment horizontal="right" vertical="center"/>
    </xf>
    <xf numFmtId="3" fontId="11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4" fontId="11" fillId="4" borderId="1" xfId="1" applyNumberFormat="1" applyFont="1" applyFill="1" applyBorder="1" applyAlignment="1" applyProtection="1">
      <alignment horizontal="right" vertical="center"/>
    </xf>
    <xf numFmtId="4" fontId="11" fillId="2" borderId="1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horizontal="right" vertical="center"/>
    </xf>
    <xf numFmtId="4" fontId="11" fillId="2" borderId="1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3" fontId="4" fillId="12" borderId="1" xfId="1" applyNumberFormat="1" applyFont="1" applyFill="1" applyBorder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4" fontId="4" fillId="2" borderId="1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3" fontId="11" fillId="6" borderId="1" xfId="1" applyNumberFormat="1" applyFont="1" applyFill="1" applyBorder="1" applyAlignment="1">
      <alignment horizontal="right" vertical="center"/>
    </xf>
    <xf numFmtId="4" fontId="11" fillId="6" borderId="1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Border="1" applyAlignment="1">
      <alignment horizontal="right" vertical="center"/>
    </xf>
    <xf numFmtId="3" fontId="11" fillId="3" borderId="1" xfId="1" applyNumberFormat="1" applyFont="1" applyFill="1" applyBorder="1" applyAlignment="1">
      <alignment horizontal="right" vertical="center"/>
    </xf>
    <xf numFmtId="4" fontId="11" fillId="3" borderId="1" xfId="1" applyNumberFormat="1" applyFont="1" applyFill="1" applyBorder="1" applyAlignment="1">
      <alignment horizontal="right" vertical="center"/>
    </xf>
    <xf numFmtId="3" fontId="11" fillId="4" borderId="1" xfId="1" applyNumberFormat="1" applyFont="1" applyFill="1" applyBorder="1" applyAlignment="1">
      <alignment horizontal="right" vertical="center"/>
    </xf>
    <xf numFmtId="4" fontId="11" fillId="4" borderId="1" xfId="1" applyNumberFormat="1" applyFont="1" applyFill="1" applyBorder="1" applyAlignment="1">
      <alignment horizontal="right" vertical="center"/>
    </xf>
    <xf numFmtId="3" fontId="11" fillId="12" borderId="1" xfId="1" applyNumberFormat="1" applyFont="1" applyFill="1" applyBorder="1" applyAlignment="1">
      <alignment horizontal="right" vertical="center"/>
    </xf>
    <xf numFmtId="3" fontId="10" fillId="12" borderId="1" xfId="1" applyNumberFormat="1" applyFont="1" applyFill="1" applyBorder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3" fontId="11" fillId="14" borderId="1" xfId="1" applyNumberFormat="1" applyFont="1" applyFill="1" applyBorder="1" applyAlignment="1">
      <alignment horizontal="right" vertical="center"/>
    </xf>
    <xf numFmtId="4" fontId="11" fillId="14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4" fontId="11" fillId="0" borderId="1" xfId="1" applyNumberFormat="1" applyFont="1" applyFill="1" applyBorder="1" applyAlignment="1" applyProtection="1">
      <alignment horizontal="right" vertical="center" wrapText="1"/>
    </xf>
    <xf numFmtId="4" fontId="10" fillId="2" borderId="1" xfId="1" applyNumberFormat="1" applyFont="1" applyFill="1" applyBorder="1" applyAlignment="1">
      <alignment horizontal="right" vertical="center"/>
    </xf>
    <xf numFmtId="4" fontId="10" fillId="8" borderId="1" xfId="1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 wrapText="1"/>
    </xf>
    <xf numFmtId="3" fontId="4" fillId="4" borderId="1" xfId="1" applyNumberFormat="1" applyFont="1" applyFill="1" applyBorder="1" applyAlignment="1">
      <alignment horizontal="right" vertical="center"/>
    </xf>
    <xf numFmtId="4" fontId="4" fillId="4" borderId="1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right" vertical="center" wrapText="1"/>
    </xf>
    <xf numFmtId="4" fontId="10" fillId="9" borderId="1" xfId="1" applyNumberFormat="1" applyFont="1" applyFill="1" applyBorder="1" applyAlignment="1">
      <alignment horizontal="right" vertical="center"/>
    </xf>
    <xf numFmtId="4" fontId="10" fillId="9" borderId="0" xfId="1" applyNumberFormat="1" applyFont="1" applyFill="1" applyBorder="1" applyAlignment="1">
      <alignment horizontal="right" vertical="center"/>
    </xf>
    <xf numFmtId="3" fontId="17" fillId="0" borderId="0" xfId="1" applyNumberFormat="1" applyFont="1" applyFill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 wrapText="1"/>
    </xf>
    <xf numFmtId="3" fontId="18" fillId="0" borderId="0" xfId="1" applyNumberFormat="1" applyFont="1" applyFill="1" applyBorder="1" applyAlignment="1" applyProtection="1">
      <alignment horizontal="right" vertical="center" wrapText="1"/>
    </xf>
    <xf numFmtId="3" fontId="18" fillId="10" borderId="1" xfId="1" applyNumberFormat="1" applyFont="1" applyFill="1" applyBorder="1" applyAlignment="1" applyProtection="1">
      <alignment horizontal="right" vertical="center" wrapText="1"/>
    </xf>
    <xf numFmtId="3" fontId="17" fillId="0" borderId="6" xfId="1" applyNumberFormat="1" applyFont="1" applyFill="1" applyBorder="1" applyAlignment="1">
      <alignment horizontal="right" vertical="center"/>
    </xf>
    <xf numFmtId="3" fontId="18" fillId="0" borderId="2" xfId="1" applyNumberFormat="1" applyFont="1" applyFill="1" applyBorder="1" applyAlignment="1" applyProtection="1">
      <alignment horizontal="right" vertical="center"/>
    </xf>
    <xf numFmtId="3" fontId="18" fillId="7" borderId="1" xfId="1" applyNumberFormat="1" applyFont="1" applyFill="1" applyBorder="1" applyAlignment="1" applyProtection="1">
      <alignment horizontal="right" vertical="center"/>
    </xf>
    <xf numFmtId="3" fontId="18" fillId="3" borderId="1" xfId="1" applyNumberFormat="1" applyFont="1" applyFill="1" applyBorder="1" applyAlignment="1" applyProtection="1">
      <alignment horizontal="right" vertical="center"/>
    </xf>
    <xf numFmtId="3" fontId="18" fillId="4" borderId="1" xfId="1" applyNumberFormat="1" applyFont="1" applyFill="1" applyBorder="1" applyAlignment="1" applyProtection="1">
      <alignment horizontal="right" vertical="center"/>
    </xf>
    <xf numFmtId="3" fontId="18" fillId="2" borderId="1" xfId="1" applyNumberFormat="1" applyFont="1" applyFill="1" applyBorder="1" applyAlignment="1" applyProtection="1">
      <alignment horizontal="right" vertical="center"/>
    </xf>
    <xf numFmtId="3" fontId="17" fillId="0" borderId="1" xfId="1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3" fontId="18" fillId="13" borderId="1" xfId="1" applyNumberFormat="1" applyFont="1" applyFill="1" applyBorder="1" applyAlignment="1">
      <alignment horizontal="right" vertical="center"/>
    </xf>
    <xf numFmtId="3" fontId="18" fillId="13" borderId="1" xfId="0" applyNumberFormat="1" applyFont="1" applyFill="1" applyBorder="1" applyAlignment="1" applyProtection="1">
      <alignment horizontal="right" vertical="center"/>
    </xf>
    <xf numFmtId="3" fontId="19" fillId="12" borderId="1" xfId="1" applyNumberFormat="1" applyFont="1" applyFill="1" applyBorder="1" applyAlignment="1">
      <alignment horizontal="right" vertical="center"/>
    </xf>
    <xf numFmtId="3" fontId="19" fillId="2" borderId="1" xfId="1" applyNumberFormat="1" applyFont="1" applyFill="1" applyBorder="1" applyAlignment="1">
      <alignment horizontal="right" vertical="center"/>
    </xf>
    <xf numFmtId="3" fontId="18" fillId="0" borderId="1" xfId="1" applyNumberFormat="1" applyFont="1" applyBorder="1" applyAlignment="1">
      <alignment horizontal="right" vertical="center"/>
    </xf>
    <xf numFmtId="3" fontId="17" fillId="0" borderId="0" xfId="1" applyNumberFormat="1" applyFont="1" applyFill="1" applyBorder="1" applyAlignment="1">
      <alignment horizontal="right" vertical="center"/>
    </xf>
    <xf numFmtId="3" fontId="18" fillId="0" borderId="1" xfId="1" applyNumberFormat="1" applyFont="1" applyFill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/>
    </xf>
    <xf numFmtId="3" fontId="18" fillId="3" borderId="1" xfId="1" applyNumberFormat="1" applyFont="1" applyFill="1" applyBorder="1" applyAlignment="1">
      <alignment horizontal="right" vertical="center"/>
    </xf>
    <xf numFmtId="3" fontId="18" fillId="4" borderId="1" xfId="1" applyNumberFormat="1" applyFont="1" applyFill="1" applyBorder="1" applyAlignment="1">
      <alignment horizontal="right" vertical="center"/>
    </xf>
    <xf numFmtId="3" fontId="18" fillId="12" borderId="1" xfId="1" applyNumberFormat="1" applyFont="1" applyFill="1" applyBorder="1" applyAlignment="1">
      <alignment horizontal="right" vertical="center"/>
    </xf>
    <xf numFmtId="3" fontId="17" fillId="12" borderId="1" xfId="1" applyNumberFormat="1" applyFont="1" applyFill="1" applyBorder="1" applyAlignment="1">
      <alignment horizontal="right" vertical="center"/>
    </xf>
    <xf numFmtId="3" fontId="18" fillId="14" borderId="1" xfId="1" applyNumberFormat="1" applyFont="1" applyFill="1" applyBorder="1" applyAlignment="1">
      <alignment horizontal="right" vertical="center"/>
    </xf>
    <xf numFmtId="0" fontId="18" fillId="10" borderId="1" xfId="0" applyFont="1" applyFill="1" applyBorder="1" applyAlignment="1">
      <alignment horizontal="right" vertical="center" wrapText="1"/>
    </xf>
    <xf numFmtId="3" fontId="18" fillId="0" borderId="2" xfId="1" applyNumberFormat="1" applyFont="1" applyBorder="1" applyAlignment="1" applyProtection="1">
      <alignment horizontal="right" vertical="center"/>
    </xf>
    <xf numFmtId="3" fontId="17" fillId="0" borderId="1" xfId="1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7" fillId="11" borderId="1" xfId="1" applyNumberFormat="1" applyFont="1" applyFill="1" applyBorder="1" applyAlignment="1">
      <alignment horizontal="right" vertical="center"/>
    </xf>
    <xf numFmtId="3" fontId="18" fillId="6" borderId="1" xfId="1" applyNumberFormat="1" applyFont="1" applyFill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7" fillId="0" borderId="4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7" fillId="0" borderId="5" xfId="1" applyFont="1" applyBorder="1" applyAlignment="1" applyProtection="1">
      <alignment horizontal="left"/>
    </xf>
    <xf numFmtId="0" fontId="7" fillId="0" borderId="1" xfId="1" applyFont="1" applyBorder="1" applyAlignment="1" applyProtection="1">
      <alignment horizontal="left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Alignment="1">
      <alignment horizontal="center"/>
    </xf>
  </cellXfs>
  <cellStyles count="3">
    <cellStyle name="Normal" xfId="0" builtinId="0"/>
    <cellStyle name="Normal_file buget finale - var II - aprobate" xfId="1" xr:uid="{00000000-0005-0000-0000-000001000000}"/>
    <cellStyle name="Normal_mach14 si 15" xfId="2" xr:uid="{00000000-0005-0000-0000-000002000000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6.%20bilant%20dec%202020\bugete\FILE%20bg%20stat%20an%202020%20din%2014.01.2020%20var%20sea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situatii%20financiare\6.%20bilant%20dec%202020\bugete\file%20bg%20stat%20virare%2028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centr ilie"/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onrc"/>
      <sheetName val="anc"/>
      <sheetName val="inc"/>
      <sheetName val="anabi"/>
      <sheetName val="dnp"/>
      <sheetName val="dipfie"/>
    </sheetNames>
    <sheetDataSet>
      <sheetData sheetId="0"/>
      <sheetData sheetId="1"/>
      <sheetData sheetId="2"/>
      <sheetData sheetId="3">
        <row r="26">
          <cell r="G26">
            <v>106855000</v>
          </cell>
        </row>
      </sheetData>
      <sheetData sheetId="4">
        <row r="26">
          <cell r="G26">
            <v>85792000</v>
          </cell>
        </row>
      </sheetData>
      <sheetData sheetId="5">
        <row r="26">
          <cell r="G26">
            <v>79764000</v>
          </cell>
        </row>
      </sheetData>
      <sheetData sheetId="6">
        <row r="26">
          <cell r="G26">
            <v>73250000</v>
          </cell>
        </row>
      </sheetData>
      <sheetData sheetId="7">
        <row r="26">
          <cell r="G26">
            <v>80608000</v>
          </cell>
        </row>
      </sheetData>
      <sheetData sheetId="8">
        <row r="26">
          <cell r="G26">
            <v>72688000</v>
          </cell>
        </row>
      </sheetData>
      <sheetData sheetId="9">
        <row r="26">
          <cell r="G26">
            <v>346684000</v>
          </cell>
        </row>
      </sheetData>
      <sheetData sheetId="10">
        <row r="26">
          <cell r="G26">
            <v>129544000</v>
          </cell>
        </row>
      </sheetData>
      <sheetData sheetId="11">
        <row r="26">
          <cell r="G26">
            <v>76012000</v>
          </cell>
        </row>
      </sheetData>
      <sheetData sheetId="12">
        <row r="26">
          <cell r="G26">
            <v>183664000</v>
          </cell>
        </row>
        <row r="27">
          <cell r="G27">
            <v>183664000</v>
          </cell>
        </row>
        <row r="28">
          <cell r="G28">
            <v>19962000</v>
          </cell>
        </row>
        <row r="29">
          <cell r="G29">
            <v>19962000</v>
          </cell>
        </row>
        <row r="30">
          <cell r="G30">
            <v>29140000</v>
          </cell>
        </row>
        <row r="31">
          <cell r="G31">
            <v>29140000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250000</v>
          </cell>
        </row>
        <row r="37">
          <cell r="G37">
            <v>250000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1650000</v>
          </cell>
        </row>
        <row r="41">
          <cell r="G41">
            <v>1650000</v>
          </cell>
        </row>
        <row r="42">
          <cell r="G42">
            <v>1800000</v>
          </cell>
        </row>
        <row r="43">
          <cell r="G43">
            <v>1800000</v>
          </cell>
        </row>
        <row r="44">
          <cell r="G44">
            <v>5835000</v>
          </cell>
        </row>
        <row r="45">
          <cell r="G45">
            <v>5835000</v>
          </cell>
        </row>
        <row r="46">
          <cell r="G46">
            <v>1820000</v>
          </cell>
        </row>
        <row r="47">
          <cell r="G47">
            <v>1820000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2185000</v>
          </cell>
        </row>
        <row r="55">
          <cell r="G55">
            <v>2185000</v>
          </cell>
        </row>
        <row r="56">
          <cell r="G56">
            <v>2177000</v>
          </cell>
        </row>
        <row r="57">
          <cell r="G57">
            <v>2177000</v>
          </cell>
        </row>
        <row r="70">
          <cell r="G70">
            <v>5460000</v>
          </cell>
        </row>
        <row r="71">
          <cell r="G71">
            <v>5460000</v>
          </cell>
        </row>
        <row r="76">
          <cell r="G76">
            <v>50000</v>
          </cell>
        </row>
        <row r="77">
          <cell r="G77">
            <v>50000</v>
          </cell>
        </row>
        <row r="78">
          <cell r="G78">
            <v>55000</v>
          </cell>
        </row>
        <row r="79">
          <cell r="G79">
            <v>55000</v>
          </cell>
        </row>
        <row r="80">
          <cell r="G80">
            <v>2700000</v>
          </cell>
        </row>
        <row r="81">
          <cell r="G81">
            <v>2700000</v>
          </cell>
        </row>
        <row r="82">
          <cell r="G82">
            <v>260000</v>
          </cell>
        </row>
        <row r="83">
          <cell r="G83">
            <v>260000</v>
          </cell>
        </row>
        <row r="84">
          <cell r="G84">
            <v>235000</v>
          </cell>
        </row>
        <row r="85">
          <cell r="G85">
            <v>235000</v>
          </cell>
        </row>
        <row r="86">
          <cell r="G86">
            <v>120000</v>
          </cell>
        </row>
        <row r="87">
          <cell r="G87">
            <v>120000</v>
          </cell>
        </row>
        <row r="88">
          <cell r="G88">
            <v>1000</v>
          </cell>
        </row>
        <row r="89">
          <cell r="G89">
            <v>1000</v>
          </cell>
        </row>
        <row r="90">
          <cell r="G90">
            <v>125000</v>
          </cell>
        </row>
        <row r="91">
          <cell r="G91">
            <v>125000</v>
          </cell>
        </row>
        <row r="92">
          <cell r="G92">
            <v>1800000</v>
          </cell>
        </row>
        <row r="93">
          <cell r="G93">
            <v>1800000</v>
          </cell>
        </row>
        <row r="94">
          <cell r="G94">
            <v>800000</v>
          </cell>
        </row>
        <row r="95">
          <cell r="G95">
            <v>800000</v>
          </cell>
        </row>
        <row r="96">
          <cell r="G96">
            <v>285000</v>
          </cell>
        </row>
        <row r="97">
          <cell r="G97">
            <v>285000</v>
          </cell>
        </row>
        <row r="100">
          <cell r="G100">
            <v>50000</v>
          </cell>
        </row>
        <row r="101">
          <cell r="G101">
            <v>50000</v>
          </cell>
        </row>
        <row r="104">
          <cell r="G104">
            <v>100000</v>
          </cell>
        </row>
        <row r="105">
          <cell r="G105">
            <v>100000</v>
          </cell>
        </row>
        <row r="108">
          <cell r="G108">
            <v>80000</v>
          </cell>
        </row>
        <row r="109">
          <cell r="G109">
            <v>80000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10000</v>
          </cell>
        </row>
        <row r="113">
          <cell r="G113">
            <v>10000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15000</v>
          </cell>
        </row>
        <row r="117">
          <cell r="G117">
            <v>15000</v>
          </cell>
        </row>
        <row r="118">
          <cell r="G118">
            <v>35000</v>
          </cell>
        </row>
        <row r="119">
          <cell r="G119">
            <v>35000</v>
          </cell>
        </row>
        <row r="122">
          <cell r="G122">
            <v>6000</v>
          </cell>
        </row>
        <row r="123">
          <cell r="G123">
            <v>6000</v>
          </cell>
        </row>
        <row r="126">
          <cell r="G126">
            <v>75000</v>
          </cell>
        </row>
        <row r="127">
          <cell r="G127">
            <v>75000</v>
          </cell>
        </row>
        <row r="128">
          <cell r="G128">
            <v>920000</v>
          </cell>
        </row>
        <row r="129">
          <cell r="G129">
            <v>920000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200000</v>
          </cell>
        </row>
        <row r="133">
          <cell r="G133">
            <v>200000</v>
          </cell>
        </row>
        <row r="250">
          <cell r="G250">
            <v>1320000</v>
          </cell>
        </row>
        <row r="251">
          <cell r="G251">
            <v>1320000</v>
          </cell>
        </row>
        <row r="262">
          <cell r="G262">
            <v>0</v>
          </cell>
        </row>
        <row r="263">
          <cell r="G263">
            <v>0</v>
          </cell>
        </row>
        <row r="299">
          <cell r="G299">
            <v>3700000</v>
          </cell>
        </row>
        <row r="300">
          <cell r="G300">
            <v>3700000</v>
          </cell>
        </row>
        <row r="301">
          <cell r="G301">
            <v>140000</v>
          </cell>
        </row>
        <row r="302">
          <cell r="G302">
            <v>140000</v>
          </cell>
        </row>
        <row r="303">
          <cell r="G303">
            <v>5800000</v>
          </cell>
        </row>
        <row r="304">
          <cell r="G304">
            <v>5800000</v>
          </cell>
        </row>
        <row r="307">
          <cell r="G307">
            <v>420000</v>
          </cell>
        </row>
        <row r="308">
          <cell r="G308">
            <v>420000</v>
          </cell>
        </row>
      </sheetData>
      <sheetData sheetId="13">
        <row r="26">
          <cell r="G26">
            <v>91244000</v>
          </cell>
        </row>
      </sheetData>
      <sheetData sheetId="14">
        <row r="26">
          <cell r="G26">
            <v>88416000</v>
          </cell>
        </row>
      </sheetData>
      <sheetData sheetId="15">
        <row r="26">
          <cell r="G26">
            <v>62596000</v>
          </cell>
        </row>
      </sheetData>
      <sheetData sheetId="16">
        <row r="26">
          <cell r="G26">
            <v>115208000</v>
          </cell>
        </row>
      </sheetData>
      <sheetData sheetId="17">
        <row r="26">
          <cell r="G26">
            <v>118668000</v>
          </cell>
        </row>
      </sheetData>
      <sheetData sheetId="18">
        <row r="26">
          <cell r="G26">
            <v>55905000</v>
          </cell>
        </row>
      </sheetData>
      <sheetData sheetId="19">
        <row r="26">
          <cell r="G26">
            <v>115974000</v>
          </cell>
        </row>
      </sheetData>
      <sheetData sheetId="20">
        <row r="26">
          <cell r="G26">
            <v>12159000</v>
          </cell>
        </row>
      </sheetData>
      <sheetData sheetId="21">
        <row r="26">
          <cell r="G26">
            <v>1203000</v>
          </cell>
        </row>
      </sheetData>
      <sheetData sheetId="22">
        <row r="26">
          <cell r="G26">
            <v>4203000</v>
          </cell>
        </row>
      </sheetData>
      <sheetData sheetId="23">
        <row r="26">
          <cell r="G26">
            <v>52545000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 ilie (2)"/>
      <sheetName val="centr ilie"/>
      <sheetName val="centr"/>
      <sheetName val="ab"/>
      <sheetName val="pt"/>
      <sheetName val="bc"/>
      <sheetName val="bh"/>
      <sheetName val="sv"/>
      <sheetName val="bv"/>
      <sheetName val="buc"/>
      <sheetName val="cj"/>
      <sheetName val="cta"/>
      <sheetName val="dj"/>
      <sheetName val="gl"/>
      <sheetName val="is"/>
      <sheetName val="ms"/>
      <sheetName val="pl"/>
      <sheetName val="tm"/>
      <sheetName val="appr"/>
      <sheetName val="onrc"/>
      <sheetName val="dnp"/>
      <sheetName val="anc"/>
      <sheetName val="anabi"/>
      <sheetName val="inc"/>
      <sheetName val="dipfie"/>
      <sheetName val="virari"/>
      <sheetName val="infl rectif"/>
      <sheetName val="infl rectif mii"/>
    </sheetNames>
    <sheetDataSet>
      <sheetData sheetId="0"/>
      <sheetData sheetId="1"/>
      <sheetData sheetId="2"/>
      <sheetData sheetId="3">
        <row r="26">
          <cell r="G26">
            <v>105358000</v>
          </cell>
        </row>
      </sheetData>
      <sheetData sheetId="4">
        <row r="26">
          <cell r="G26">
            <v>84076000</v>
          </cell>
        </row>
      </sheetData>
      <sheetData sheetId="5">
        <row r="26">
          <cell r="G26">
            <v>80818000</v>
          </cell>
        </row>
      </sheetData>
      <sheetData sheetId="6">
        <row r="26">
          <cell r="G26">
            <v>72358000</v>
          </cell>
        </row>
      </sheetData>
      <sheetData sheetId="7">
        <row r="26">
          <cell r="G26">
            <v>80631000</v>
          </cell>
        </row>
      </sheetData>
      <sheetData sheetId="8">
        <row r="26">
          <cell r="G26">
            <v>73453000</v>
          </cell>
        </row>
      </sheetData>
      <sheetData sheetId="9">
        <row r="26">
          <cell r="G26">
            <v>352085000</v>
          </cell>
        </row>
      </sheetData>
      <sheetData sheetId="10">
        <row r="26">
          <cell r="G26">
            <v>133716000</v>
          </cell>
        </row>
      </sheetData>
      <sheetData sheetId="11">
        <row r="26">
          <cell r="G26">
            <v>76181000</v>
          </cell>
        </row>
      </sheetData>
      <sheetData sheetId="12">
        <row r="26">
          <cell r="G26">
            <v>189912000</v>
          </cell>
        </row>
        <row r="27">
          <cell r="G27">
            <v>189912000</v>
          </cell>
        </row>
        <row r="28">
          <cell r="G28">
            <v>19653000</v>
          </cell>
        </row>
        <row r="29">
          <cell r="G29">
            <v>19653000</v>
          </cell>
        </row>
        <row r="30">
          <cell r="G30">
            <v>26556000</v>
          </cell>
        </row>
        <row r="31">
          <cell r="G31">
            <v>26556000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101000</v>
          </cell>
        </row>
        <row r="39">
          <cell r="G39">
            <v>101000</v>
          </cell>
        </row>
        <row r="40">
          <cell r="G40">
            <v>1066000</v>
          </cell>
        </row>
        <row r="41">
          <cell r="G41">
            <v>1066000</v>
          </cell>
        </row>
        <row r="42">
          <cell r="G42">
            <v>1416000</v>
          </cell>
        </row>
        <row r="43">
          <cell r="G43">
            <v>1416000</v>
          </cell>
        </row>
        <row r="44">
          <cell r="G44">
            <v>1594000</v>
          </cell>
        </row>
        <row r="45">
          <cell r="G45">
            <v>1594000</v>
          </cell>
        </row>
        <row r="46">
          <cell r="G46">
            <v>5347000</v>
          </cell>
        </row>
        <row r="47">
          <cell r="G47">
            <v>5347000</v>
          </cell>
        </row>
        <row r="48">
          <cell r="G48">
            <v>10762000</v>
          </cell>
        </row>
        <row r="49">
          <cell r="G49">
            <v>10762000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2110000</v>
          </cell>
        </row>
        <row r="57">
          <cell r="G57">
            <v>2110000</v>
          </cell>
        </row>
        <row r="58">
          <cell r="G58">
            <v>1378000</v>
          </cell>
        </row>
        <row r="59">
          <cell r="G59">
            <v>1378000</v>
          </cell>
        </row>
        <row r="62">
          <cell r="G62">
            <v>1870000</v>
          </cell>
        </row>
        <row r="63">
          <cell r="G63">
            <v>1870000</v>
          </cell>
        </row>
        <row r="64">
          <cell r="G64">
            <v>64000</v>
          </cell>
        </row>
        <row r="65">
          <cell r="G65">
            <v>64000</v>
          </cell>
        </row>
        <row r="66">
          <cell r="G66">
            <v>636000</v>
          </cell>
        </row>
        <row r="67">
          <cell r="G67">
            <v>636000</v>
          </cell>
        </row>
        <row r="68">
          <cell r="G68">
            <v>22000</v>
          </cell>
        </row>
        <row r="69">
          <cell r="G69">
            <v>22000</v>
          </cell>
        </row>
        <row r="70">
          <cell r="G70">
            <v>95000</v>
          </cell>
        </row>
        <row r="71">
          <cell r="G71">
            <v>95000</v>
          </cell>
        </row>
        <row r="72">
          <cell r="G72">
            <v>5347000</v>
          </cell>
        </row>
        <row r="73">
          <cell r="G73">
            <v>5347000</v>
          </cell>
        </row>
        <row r="78">
          <cell r="G78">
            <v>108000</v>
          </cell>
        </row>
        <row r="79">
          <cell r="G79">
            <v>108000</v>
          </cell>
        </row>
        <row r="80">
          <cell r="G80">
            <v>53000</v>
          </cell>
        </row>
        <row r="81">
          <cell r="G81">
            <v>53000</v>
          </cell>
        </row>
        <row r="82">
          <cell r="G82">
            <v>2755000</v>
          </cell>
        </row>
        <row r="83">
          <cell r="G83">
            <v>2755000</v>
          </cell>
        </row>
        <row r="84">
          <cell r="G84">
            <v>253000</v>
          </cell>
        </row>
        <row r="85">
          <cell r="G85">
            <v>253000</v>
          </cell>
        </row>
        <row r="86">
          <cell r="G86">
            <v>165000</v>
          </cell>
        </row>
        <row r="87">
          <cell r="G87">
            <v>165000</v>
          </cell>
        </row>
        <row r="88">
          <cell r="G88">
            <v>71000</v>
          </cell>
        </row>
        <row r="89">
          <cell r="G89">
            <v>71000</v>
          </cell>
        </row>
        <row r="90">
          <cell r="G90">
            <v>4000</v>
          </cell>
        </row>
        <row r="91">
          <cell r="G91">
            <v>4000</v>
          </cell>
        </row>
        <row r="92">
          <cell r="G92">
            <v>129000</v>
          </cell>
        </row>
        <row r="93">
          <cell r="G93">
            <v>129000</v>
          </cell>
        </row>
        <row r="94">
          <cell r="G94">
            <v>1293000</v>
          </cell>
        </row>
        <row r="95">
          <cell r="G95">
            <v>1293000</v>
          </cell>
        </row>
        <row r="96">
          <cell r="G96">
            <v>668000</v>
          </cell>
        </row>
        <row r="97">
          <cell r="G97">
            <v>668000</v>
          </cell>
        </row>
        <row r="98">
          <cell r="G98">
            <v>288000</v>
          </cell>
        </row>
        <row r="99">
          <cell r="G99">
            <v>288000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167000</v>
          </cell>
        </row>
        <row r="107">
          <cell r="G107">
            <v>167000</v>
          </cell>
        </row>
        <row r="110">
          <cell r="G110">
            <v>9000</v>
          </cell>
        </row>
        <row r="111">
          <cell r="G111">
            <v>9000</v>
          </cell>
        </row>
        <row r="114">
          <cell r="G114">
            <v>187000</v>
          </cell>
        </row>
        <row r="115">
          <cell r="G115">
            <v>187000</v>
          </cell>
        </row>
        <row r="118">
          <cell r="G118">
            <v>17000</v>
          </cell>
        </row>
        <row r="119">
          <cell r="G119">
            <v>17000</v>
          </cell>
        </row>
        <row r="122">
          <cell r="G122">
            <v>10000</v>
          </cell>
        </row>
        <row r="123">
          <cell r="G123">
            <v>10000</v>
          </cell>
        </row>
        <row r="124">
          <cell r="G124">
            <v>3000</v>
          </cell>
        </row>
        <row r="125">
          <cell r="G125">
            <v>3000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797000</v>
          </cell>
        </row>
        <row r="129">
          <cell r="G129">
            <v>797000</v>
          </cell>
        </row>
        <row r="132">
          <cell r="G132">
            <v>1000</v>
          </cell>
        </row>
        <row r="133">
          <cell r="G133">
            <v>1000</v>
          </cell>
        </row>
        <row r="136">
          <cell r="G136">
            <v>87000</v>
          </cell>
        </row>
        <row r="137">
          <cell r="G137">
            <v>87000</v>
          </cell>
        </row>
        <row r="138">
          <cell r="G138">
            <v>1351000</v>
          </cell>
        </row>
        <row r="139">
          <cell r="G139">
            <v>1351000</v>
          </cell>
        </row>
        <row r="142">
          <cell r="G142">
            <v>193000</v>
          </cell>
        </row>
        <row r="143">
          <cell r="G143">
            <v>193000</v>
          </cell>
        </row>
        <row r="244">
          <cell r="G244">
            <v>1865000</v>
          </cell>
        </row>
        <row r="245">
          <cell r="G245">
            <v>1865000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G248">
            <v>1191000</v>
          </cell>
        </row>
        <row r="249">
          <cell r="G249">
            <v>1191000</v>
          </cell>
        </row>
        <row r="260">
          <cell r="G260">
            <v>58000</v>
          </cell>
        </row>
        <row r="261">
          <cell r="G261">
            <v>58000</v>
          </cell>
        </row>
        <row r="262">
          <cell r="G262">
            <v>3878000</v>
          </cell>
        </row>
        <row r="263">
          <cell r="G263">
            <v>3878000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G266">
            <v>23000</v>
          </cell>
        </row>
        <row r="267">
          <cell r="G267">
            <v>23000</v>
          </cell>
        </row>
        <row r="268">
          <cell r="G268">
            <v>0</v>
          </cell>
        </row>
        <row r="269">
          <cell r="G269">
            <v>0</v>
          </cell>
        </row>
        <row r="297">
          <cell r="G297">
            <v>4724000</v>
          </cell>
        </row>
        <row r="298">
          <cell r="G298">
            <v>4724000</v>
          </cell>
        </row>
        <row r="299">
          <cell r="G299">
            <v>117000</v>
          </cell>
        </row>
        <row r="300">
          <cell r="G300">
            <v>117000</v>
          </cell>
        </row>
        <row r="301">
          <cell r="G301">
            <v>6520000</v>
          </cell>
        </row>
        <row r="302">
          <cell r="G302">
            <v>6520000</v>
          </cell>
        </row>
        <row r="305">
          <cell r="G305">
            <v>436000</v>
          </cell>
        </row>
        <row r="306">
          <cell r="G306">
            <v>436000</v>
          </cell>
        </row>
      </sheetData>
      <sheetData sheetId="13">
        <row r="26">
          <cell r="G26">
            <v>92387000</v>
          </cell>
        </row>
      </sheetData>
      <sheetData sheetId="14">
        <row r="26">
          <cell r="G26">
            <v>85622000</v>
          </cell>
        </row>
      </sheetData>
      <sheetData sheetId="15">
        <row r="26">
          <cell r="G26">
            <v>62354000</v>
          </cell>
        </row>
      </sheetData>
      <sheetData sheetId="16">
        <row r="26">
          <cell r="G26">
            <v>112921000</v>
          </cell>
        </row>
      </sheetData>
      <sheetData sheetId="17">
        <row r="26">
          <cell r="G26">
            <v>117528000</v>
          </cell>
        </row>
      </sheetData>
      <sheetData sheetId="18">
        <row r="26">
          <cell r="G26">
            <v>55202999</v>
          </cell>
        </row>
      </sheetData>
      <sheetData sheetId="19">
        <row r="26">
          <cell r="G26">
            <v>105837000</v>
          </cell>
        </row>
      </sheetData>
      <sheetData sheetId="20">
        <row r="26">
          <cell r="G26">
            <v>44793000</v>
          </cell>
        </row>
      </sheetData>
      <sheetData sheetId="21">
        <row r="26">
          <cell r="G26">
            <v>12480000</v>
          </cell>
        </row>
      </sheetData>
      <sheetData sheetId="22">
        <row r="26">
          <cell r="G26">
            <v>3953000</v>
          </cell>
        </row>
      </sheetData>
      <sheetData sheetId="23">
        <row r="26">
          <cell r="G26">
            <v>1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J285"/>
  <sheetViews>
    <sheetView tabSelected="1" zoomScale="70" zoomScaleNormal="70" workbookViewId="0">
      <selection activeCell="Q7" sqref="Q7"/>
    </sheetView>
  </sheetViews>
  <sheetFormatPr defaultColWidth="9.140625" defaultRowHeight="16.5" x14ac:dyDescent="0.3"/>
  <cols>
    <col min="1" max="1" width="4.42578125" style="3" customWidth="1"/>
    <col min="2" max="2" width="7.42578125" style="3" customWidth="1"/>
    <col min="3" max="3" width="9.42578125" style="3" customWidth="1"/>
    <col min="4" max="4" width="26.42578125" style="32" customWidth="1"/>
    <col min="5" max="5" width="18" style="121" customWidth="1"/>
    <col min="6" max="6" width="17.140625" style="176" customWidth="1"/>
    <col min="7" max="7" width="17.5703125" style="121" customWidth="1"/>
    <col min="8" max="8" width="16.42578125" style="212" customWidth="1"/>
    <col min="9" max="9" width="17" style="127" customWidth="1"/>
    <col min="10" max="10" width="17.42578125" style="127" customWidth="1"/>
    <col min="11" max="11" width="18.140625" style="166" customWidth="1"/>
    <col min="12" max="12" width="13.85546875" style="127" customWidth="1"/>
    <col min="13" max="13" width="19" style="166" customWidth="1"/>
    <col min="14" max="19" width="13.42578125" style="24" customWidth="1"/>
    <col min="20" max="192" width="9.140625" style="24"/>
    <col min="193" max="16384" width="9.140625" style="3"/>
  </cols>
  <sheetData>
    <row r="1" spans="1:13" s="24" customFormat="1" ht="18.75" customHeight="1" x14ac:dyDescent="0.3">
      <c r="A1" s="94" t="s">
        <v>304</v>
      </c>
      <c r="B1" s="95"/>
      <c r="C1" s="95"/>
      <c r="D1" s="90"/>
      <c r="E1" s="121" t="s">
        <v>0</v>
      </c>
      <c r="F1" s="176" t="s">
        <v>0</v>
      </c>
      <c r="G1" s="121"/>
      <c r="H1" s="176" t="s">
        <v>0</v>
      </c>
      <c r="I1" s="121" t="s">
        <v>0</v>
      </c>
      <c r="J1" s="121" t="s">
        <v>0</v>
      </c>
      <c r="K1" s="122" t="s">
        <v>0</v>
      </c>
      <c r="L1" s="121" t="s">
        <v>0</v>
      </c>
      <c r="M1" s="122" t="s">
        <v>0</v>
      </c>
    </row>
    <row r="2" spans="1:13" s="24" customFormat="1" ht="15.75" customHeight="1" x14ac:dyDescent="0.3">
      <c r="A2" s="95"/>
      <c r="B2" s="95"/>
      <c r="C2" s="95"/>
      <c r="D2" s="96"/>
      <c r="E2" s="126"/>
      <c r="F2" s="177"/>
      <c r="G2" s="126"/>
      <c r="H2" s="177"/>
      <c r="I2" s="126"/>
      <c r="J2" s="126"/>
      <c r="K2" s="125"/>
      <c r="L2" s="121"/>
      <c r="M2" s="125" t="s">
        <v>184</v>
      </c>
    </row>
    <row r="3" spans="1:13" s="24" customFormat="1" ht="29.25" customHeight="1" x14ac:dyDescent="0.3">
      <c r="A3" s="219" t="s">
        <v>185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121"/>
      <c r="M3" s="122"/>
    </row>
    <row r="4" spans="1:13" s="24" customFormat="1" ht="24" customHeight="1" x14ac:dyDescent="0.3">
      <c r="A4" s="220" t="s">
        <v>299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173">
        <f>L10+L156+L180</f>
        <v>0</v>
      </c>
      <c r="M4" s="122"/>
    </row>
    <row r="5" spans="1:13" s="24" customFormat="1" ht="21.75" customHeight="1" x14ac:dyDescent="0.3">
      <c r="A5" s="97"/>
      <c r="B5" s="97"/>
      <c r="C5" s="97"/>
      <c r="D5" s="97"/>
      <c r="E5" s="121"/>
      <c r="F5" s="176"/>
      <c r="G5" s="121"/>
      <c r="H5" s="176"/>
      <c r="I5" s="121"/>
      <c r="J5" s="121"/>
      <c r="K5" s="122"/>
      <c r="L5" s="121"/>
      <c r="M5" s="122"/>
    </row>
    <row r="6" spans="1:13" s="24" customFormat="1" ht="12.2" customHeight="1" x14ac:dyDescent="0.3">
      <c r="A6" s="95"/>
      <c r="B6" s="95"/>
      <c r="C6" s="95"/>
      <c r="D6" s="96"/>
      <c r="E6" s="123"/>
      <c r="F6" s="178"/>
      <c r="G6" s="123"/>
      <c r="H6" s="178"/>
      <c r="I6" s="123"/>
      <c r="J6" s="123"/>
      <c r="K6" s="124"/>
      <c r="L6" s="123"/>
      <c r="M6" s="124"/>
    </row>
    <row r="7" spans="1:13" ht="72.75" customHeight="1" x14ac:dyDescent="0.3">
      <c r="A7" s="4" t="s">
        <v>1</v>
      </c>
      <c r="B7" s="5" t="s">
        <v>2</v>
      </c>
      <c r="C7" s="4" t="s">
        <v>3</v>
      </c>
      <c r="D7" s="6" t="s">
        <v>4</v>
      </c>
      <c r="E7" s="128" t="s">
        <v>300</v>
      </c>
      <c r="F7" s="179" t="s">
        <v>301</v>
      </c>
      <c r="G7" s="129" t="s">
        <v>302</v>
      </c>
      <c r="H7" s="204" t="s">
        <v>303</v>
      </c>
      <c r="I7" s="131" t="s">
        <v>42</v>
      </c>
      <c r="J7" s="131" t="s">
        <v>89</v>
      </c>
      <c r="K7" s="167" t="s">
        <v>90</v>
      </c>
      <c r="L7" s="131" t="s">
        <v>91</v>
      </c>
      <c r="M7" s="167" t="s">
        <v>92</v>
      </c>
    </row>
    <row r="8" spans="1:13" ht="19.5" customHeight="1" x14ac:dyDescent="0.3">
      <c r="A8" s="214"/>
      <c r="B8" s="215"/>
      <c r="C8" s="215"/>
      <c r="D8" s="216"/>
      <c r="E8" s="132">
        <v>1</v>
      </c>
      <c r="F8" s="180">
        <v>2</v>
      </c>
      <c r="G8" s="132">
        <v>3</v>
      </c>
      <c r="H8" s="180">
        <v>4</v>
      </c>
      <c r="I8" s="58">
        <v>5</v>
      </c>
      <c r="J8" s="58">
        <v>6</v>
      </c>
      <c r="K8" s="133">
        <v>7</v>
      </c>
      <c r="L8" s="58" t="s">
        <v>273</v>
      </c>
      <c r="M8" s="133">
        <v>9</v>
      </c>
    </row>
    <row r="9" spans="1:13" ht="19.5" customHeight="1" x14ac:dyDescent="0.3">
      <c r="A9" s="7" t="s">
        <v>5</v>
      </c>
      <c r="B9" s="8"/>
      <c r="C9" s="8"/>
      <c r="D9" s="33"/>
      <c r="E9" s="134"/>
      <c r="F9" s="181"/>
      <c r="G9" s="134"/>
      <c r="H9" s="205"/>
      <c r="I9" s="59"/>
      <c r="J9" s="59"/>
      <c r="K9" s="85">
        <f>K10+K156</f>
        <v>290361860</v>
      </c>
      <c r="L9" s="59"/>
      <c r="M9" s="85"/>
    </row>
    <row r="10" spans="1:13" ht="30.75" customHeight="1" x14ac:dyDescent="0.3">
      <c r="A10" s="9"/>
      <c r="B10" s="10"/>
      <c r="C10" s="11"/>
      <c r="D10" s="34" t="s">
        <v>287</v>
      </c>
      <c r="E10" s="52">
        <f>E11+E130+E139</f>
        <v>263185000</v>
      </c>
      <c r="F10" s="182">
        <f>F11+F130+F139</f>
        <v>283553000</v>
      </c>
      <c r="G10" s="52">
        <f>G11+G130+G139</f>
        <v>263185000</v>
      </c>
      <c r="H10" s="182">
        <f>H11+H130+H139</f>
        <v>283553000</v>
      </c>
      <c r="I10" s="52">
        <f>I11+I131+I138</f>
        <v>278592679</v>
      </c>
      <c r="J10" s="52">
        <f>J11+J131+J138</f>
        <v>278592679</v>
      </c>
      <c r="K10" s="84">
        <f>K11+K131+K138</f>
        <v>278592679</v>
      </c>
      <c r="L10" s="52">
        <f>J10-K10</f>
        <v>0</v>
      </c>
      <c r="M10" s="84">
        <f>M11+M130+M139</f>
        <v>278262085</v>
      </c>
    </row>
    <row r="11" spans="1:13" ht="22.7" customHeight="1" x14ac:dyDescent="0.3">
      <c r="A11" s="9"/>
      <c r="B11" s="10"/>
      <c r="C11" s="11"/>
      <c r="D11" s="34" t="s">
        <v>288</v>
      </c>
      <c r="E11" s="135">
        <f t="shared" ref="E11:K11" si="0">E12+E38+E73+E80+E85+E128+E124+E99</f>
        <v>263185000</v>
      </c>
      <c r="F11" s="183">
        <f t="shared" si="0"/>
        <v>279594000</v>
      </c>
      <c r="G11" s="135">
        <f t="shared" si="0"/>
        <v>263185000</v>
      </c>
      <c r="H11" s="183">
        <f t="shared" si="0"/>
        <v>279594000</v>
      </c>
      <c r="I11" s="135">
        <f t="shared" si="0"/>
        <v>278553043</v>
      </c>
      <c r="J11" s="135">
        <f t="shared" si="0"/>
        <v>278553043</v>
      </c>
      <c r="K11" s="136">
        <f t="shared" si="0"/>
        <v>278553043</v>
      </c>
      <c r="L11" s="52">
        <f t="shared" ref="L11:L74" si="1">J11-K11</f>
        <v>0</v>
      </c>
      <c r="M11" s="136">
        <f>M12+M38+M73+M80+M85+M128+M124+M99</f>
        <v>277353776</v>
      </c>
    </row>
    <row r="12" spans="1:13" ht="22.7" customHeight="1" x14ac:dyDescent="0.3">
      <c r="A12" s="9">
        <v>10</v>
      </c>
      <c r="B12" s="10"/>
      <c r="C12" s="12"/>
      <c r="D12" s="34" t="s">
        <v>6</v>
      </c>
      <c r="E12" s="53">
        <f t="shared" ref="E12:K12" si="2">E13+E26+E31</f>
        <v>253943000</v>
      </c>
      <c r="F12" s="184">
        <f t="shared" si="2"/>
        <v>267929000</v>
      </c>
      <c r="G12" s="53">
        <f t="shared" si="2"/>
        <v>253943000</v>
      </c>
      <c r="H12" s="184">
        <f t="shared" si="2"/>
        <v>267929000</v>
      </c>
      <c r="I12" s="53">
        <f t="shared" si="2"/>
        <v>267056961</v>
      </c>
      <c r="J12" s="53">
        <f t="shared" si="2"/>
        <v>267056961</v>
      </c>
      <c r="K12" s="137">
        <f t="shared" si="2"/>
        <v>267056961</v>
      </c>
      <c r="L12" s="52">
        <f t="shared" si="1"/>
        <v>0</v>
      </c>
      <c r="M12" s="137">
        <f>M13+M26+M31</f>
        <v>265837547</v>
      </c>
    </row>
    <row r="13" spans="1:13" ht="22.7" customHeight="1" x14ac:dyDescent="0.3">
      <c r="A13" s="9"/>
      <c r="B13" s="10" t="s">
        <v>106</v>
      </c>
      <c r="C13" s="98"/>
      <c r="D13" s="99" t="s">
        <v>289</v>
      </c>
      <c r="E13" s="54">
        <f t="shared" ref="E13:K13" si="3">SUM(E14:E25)</f>
        <v>244121000</v>
      </c>
      <c r="F13" s="185">
        <f t="shared" si="3"/>
        <v>256407000</v>
      </c>
      <c r="G13" s="54">
        <f t="shared" si="3"/>
        <v>244121000</v>
      </c>
      <c r="H13" s="185">
        <f t="shared" si="3"/>
        <v>256407000</v>
      </c>
      <c r="I13" s="54">
        <f t="shared" si="3"/>
        <v>255627887</v>
      </c>
      <c r="J13" s="54">
        <f t="shared" si="3"/>
        <v>255627887</v>
      </c>
      <c r="K13" s="138">
        <f t="shared" si="3"/>
        <v>255627887</v>
      </c>
      <c r="L13" s="52">
        <f t="shared" si="1"/>
        <v>0</v>
      </c>
      <c r="M13" s="138">
        <f>SUM(M14:M25)</f>
        <v>254394389</v>
      </c>
    </row>
    <row r="14" spans="1:13" ht="22.7" customHeight="1" x14ac:dyDescent="0.3">
      <c r="A14" s="9"/>
      <c r="B14" s="10"/>
      <c r="C14" s="100" t="s">
        <v>7</v>
      </c>
      <c r="D14" s="101" t="s">
        <v>107</v>
      </c>
      <c r="E14" s="112">
        <f>[1]dj!$G$26</f>
        <v>183664000</v>
      </c>
      <c r="F14" s="186">
        <f>[2]dj!$G$26</f>
        <v>189912000</v>
      </c>
      <c r="G14" s="112">
        <f>[1]dj!$G$27</f>
        <v>183664000</v>
      </c>
      <c r="H14" s="206">
        <f>[2]dj!$G$27</f>
        <v>189912000</v>
      </c>
      <c r="I14" s="58">
        <v>189630763</v>
      </c>
      <c r="J14" s="58">
        <v>189630763</v>
      </c>
      <c r="K14" s="133">
        <v>189630763</v>
      </c>
      <c r="L14" s="52"/>
      <c r="M14" s="58">
        <v>190328681</v>
      </c>
    </row>
    <row r="15" spans="1:13" ht="22.7" customHeight="1" x14ac:dyDescent="0.3">
      <c r="A15" s="9"/>
      <c r="B15" s="10"/>
      <c r="C15" s="100" t="s">
        <v>111</v>
      </c>
      <c r="D15" s="101" t="s">
        <v>110</v>
      </c>
      <c r="E15" s="112">
        <f>[1]dj!$G$28</f>
        <v>19962000</v>
      </c>
      <c r="F15" s="186">
        <f>[2]dj!$G$28</f>
        <v>19653000</v>
      </c>
      <c r="G15" s="112">
        <f>[1]dj!$G$29</f>
        <v>19962000</v>
      </c>
      <c r="H15" s="206">
        <f>[2]dj!$G$29</f>
        <v>19653000</v>
      </c>
      <c r="I15" s="58">
        <v>19600179</v>
      </c>
      <c r="J15" s="58">
        <v>19600179</v>
      </c>
      <c r="K15" s="133">
        <v>19600179</v>
      </c>
      <c r="L15" s="52"/>
      <c r="M15" s="58">
        <v>19478862</v>
      </c>
    </row>
    <row r="16" spans="1:13" ht="22.7" customHeight="1" x14ac:dyDescent="0.3">
      <c r="A16" s="9"/>
      <c r="B16" s="10"/>
      <c r="C16" s="100" t="s">
        <v>113</v>
      </c>
      <c r="D16" s="101" t="s">
        <v>112</v>
      </c>
      <c r="E16" s="112">
        <f>[1]dj!$G$30</f>
        <v>29140000</v>
      </c>
      <c r="F16" s="186">
        <f>[2]dj!$G$30</f>
        <v>26556000</v>
      </c>
      <c r="G16" s="112">
        <f>[1]dj!$G$31</f>
        <v>29140000</v>
      </c>
      <c r="H16" s="206">
        <f>[2]dj!$G$31</f>
        <v>26556000</v>
      </c>
      <c r="I16" s="58">
        <v>26496559</v>
      </c>
      <c r="J16" s="58">
        <v>26496559</v>
      </c>
      <c r="K16" s="133">
        <v>26496559</v>
      </c>
      <c r="L16" s="52"/>
      <c r="M16" s="58">
        <v>26290892</v>
      </c>
    </row>
    <row r="17" spans="1:13" ht="22.7" customHeight="1" x14ac:dyDescent="0.3">
      <c r="A17" s="9"/>
      <c r="B17" s="10"/>
      <c r="C17" s="100" t="s">
        <v>295</v>
      </c>
      <c r="D17" s="101" t="s">
        <v>296</v>
      </c>
      <c r="E17" s="112"/>
      <c r="F17" s="186">
        <f>[2]dj!$G$32</f>
        <v>0</v>
      </c>
      <c r="G17" s="112"/>
      <c r="H17" s="206">
        <f>[2]dj!$G$33</f>
        <v>0</v>
      </c>
      <c r="I17" s="58"/>
      <c r="J17" s="58"/>
      <c r="K17" s="133"/>
      <c r="L17" s="52"/>
      <c r="M17" s="58"/>
    </row>
    <row r="18" spans="1:13" ht="22.7" customHeight="1" x14ac:dyDescent="0.3">
      <c r="A18" s="9"/>
      <c r="B18" s="10"/>
      <c r="C18" s="100" t="s">
        <v>115</v>
      </c>
      <c r="D18" s="101" t="s">
        <v>114</v>
      </c>
      <c r="E18" s="112">
        <f>[1]dj!$G$32</f>
        <v>0</v>
      </c>
      <c r="F18" s="186">
        <f>[2]dj!$G$34</f>
        <v>0</v>
      </c>
      <c r="G18" s="112">
        <f>[1]dj!$G$33</f>
        <v>0</v>
      </c>
      <c r="H18" s="206">
        <f>[2]dj!$G$35</f>
        <v>0</v>
      </c>
      <c r="I18" s="58"/>
      <c r="J18" s="58"/>
      <c r="K18" s="133"/>
      <c r="L18" s="52"/>
      <c r="M18" s="58"/>
    </row>
    <row r="19" spans="1:13" ht="22.7" customHeight="1" x14ac:dyDescent="0.3">
      <c r="A19" s="9"/>
      <c r="B19" s="10"/>
      <c r="C19" s="100" t="s">
        <v>117</v>
      </c>
      <c r="D19" s="101" t="s">
        <v>116</v>
      </c>
      <c r="E19" s="112">
        <f>[1]dj!$G$34</f>
        <v>0</v>
      </c>
      <c r="F19" s="186">
        <f>[2]dj!$G$36</f>
        <v>0</v>
      </c>
      <c r="G19" s="112">
        <f>[1]dj!$G$35</f>
        <v>0</v>
      </c>
      <c r="H19" s="206">
        <f>[2]dj!$G$37</f>
        <v>0</v>
      </c>
      <c r="I19" s="58"/>
      <c r="J19" s="58"/>
      <c r="K19" s="133"/>
      <c r="L19" s="52"/>
      <c r="M19" s="58"/>
    </row>
    <row r="20" spans="1:13" ht="22.7" customHeight="1" x14ac:dyDescent="0.3">
      <c r="A20" s="9"/>
      <c r="B20" s="10"/>
      <c r="C20" s="100" t="s">
        <v>118</v>
      </c>
      <c r="D20" s="101" t="s">
        <v>8</v>
      </c>
      <c r="E20" s="112">
        <f>[1]dj!$G$36</f>
        <v>250000</v>
      </c>
      <c r="F20" s="186">
        <f>[2]dj!$G$38</f>
        <v>101000</v>
      </c>
      <c r="G20" s="112">
        <f>[1]dj!$G$37</f>
        <v>250000</v>
      </c>
      <c r="H20" s="206">
        <f>[2]dj!$G$39</f>
        <v>101000</v>
      </c>
      <c r="I20" s="58">
        <v>97657</v>
      </c>
      <c r="J20" s="58">
        <v>97657</v>
      </c>
      <c r="K20" s="133">
        <v>97657</v>
      </c>
      <c r="L20" s="52"/>
      <c r="M20" s="58">
        <v>97657</v>
      </c>
    </row>
    <row r="21" spans="1:13" ht="22.7" customHeight="1" x14ac:dyDescent="0.3">
      <c r="A21" s="9"/>
      <c r="B21" s="10"/>
      <c r="C21" s="100" t="s">
        <v>119</v>
      </c>
      <c r="D21" s="101" t="s">
        <v>9</v>
      </c>
      <c r="E21" s="112">
        <f>[1]dj!$G$38</f>
        <v>0</v>
      </c>
      <c r="F21" s="186">
        <f>[2]dj!$G$40</f>
        <v>1066000</v>
      </c>
      <c r="G21" s="112">
        <f>[1]dj!$G$39</f>
        <v>0</v>
      </c>
      <c r="H21" s="206">
        <f>[2]dj!$G$41</f>
        <v>1066000</v>
      </c>
      <c r="I21" s="58">
        <v>1053614</v>
      </c>
      <c r="J21" s="58">
        <v>1053614</v>
      </c>
      <c r="K21" s="133">
        <v>1053614</v>
      </c>
      <c r="L21" s="52"/>
      <c r="M21" s="58">
        <v>1053614</v>
      </c>
    </row>
    <row r="22" spans="1:13" ht="22.7" customHeight="1" x14ac:dyDescent="0.3">
      <c r="A22" s="9"/>
      <c r="B22" s="10"/>
      <c r="C22" s="100" t="s">
        <v>120</v>
      </c>
      <c r="D22" s="101" t="s">
        <v>121</v>
      </c>
      <c r="E22" s="112">
        <f>[1]dj!$G$40</f>
        <v>1650000</v>
      </c>
      <c r="F22" s="186">
        <f>[2]dj!$G$42</f>
        <v>1416000</v>
      </c>
      <c r="G22" s="112">
        <f>[1]dj!$G$41</f>
        <v>1650000</v>
      </c>
      <c r="H22" s="206">
        <f>[2]dj!$G$43</f>
        <v>1416000</v>
      </c>
      <c r="I22" s="58">
        <v>1391537</v>
      </c>
      <c r="J22" s="58">
        <v>1391537</v>
      </c>
      <c r="K22" s="133">
        <v>1391537</v>
      </c>
      <c r="L22" s="52"/>
      <c r="M22" s="58">
        <v>1391537</v>
      </c>
    </row>
    <row r="23" spans="1:13" ht="22.7" customHeight="1" x14ac:dyDescent="0.3">
      <c r="A23" s="9"/>
      <c r="B23" s="10"/>
      <c r="C23" s="100" t="s">
        <v>122</v>
      </c>
      <c r="D23" s="101" t="s">
        <v>123</v>
      </c>
      <c r="E23" s="112">
        <f>[1]dj!$G$42</f>
        <v>1800000</v>
      </c>
      <c r="F23" s="186">
        <f>[2]dj!$G$44</f>
        <v>1594000</v>
      </c>
      <c r="G23" s="112">
        <f>[1]dj!$G$43</f>
        <v>1800000</v>
      </c>
      <c r="H23" s="206">
        <f>[2]dj!$G$45</f>
        <v>1594000</v>
      </c>
      <c r="I23" s="58">
        <v>1581104</v>
      </c>
      <c r="J23" s="58">
        <v>1581104</v>
      </c>
      <c r="K23" s="133">
        <v>1581104</v>
      </c>
      <c r="L23" s="52"/>
      <c r="M23" s="58">
        <v>1581104</v>
      </c>
    </row>
    <row r="24" spans="1:13" ht="22.7" customHeight="1" x14ac:dyDescent="0.3">
      <c r="A24" s="9"/>
      <c r="B24" s="10"/>
      <c r="C24" s="102" t="s">
        <v>264</v>
      </c>
      <c r="D24" s="101" t="s">
        <v>265</v>
      </c>
      <c r="E24" s="112">
        <f>[1]dj!$G$44</f>
        <v>5835000</v>
      </c>
      <c r="F24" s="186">
        <f>[2]dj!$G$46</f>
        <v>5347000</v>
      </c>
      <c r="G24" s="112">
        <f>[1]dj!$G$45</f>
        <v>5835000</v>
      </c>
      <c r="H24" s="206">
        <f>[2]dj!$G$47</f>
        <v>5347000</v>
      </c>
      <c r="I24" s="58">
        <v>5313137</v>
      </c>
      <c r="J24" s="58">
        <v>5313137</v>
      </c>
      <c r="K24" s="133">
        <v>5313137</v>
      </c>
      <c r="L24" s="52"/>
      <c r="M24" s="58">
        <v>5278098</v>
      </c>
    </row>
    <row r="25" spans="1:13" ht="22.7" customHeight="1" x14ac:dyDescent="0.3">
      <c r="A25" s="9"/>
      <c r="B25" s="10"/>
      <c r="C25" s="100" t="s">
        <v>10</v>
      </c>
      <c r="D25" s="101" t="s">
        <v>124</v>
      </c>
      <c r="E25" s="112">
        <f>[1]dj!$G$46</f>
        <v>1820000</v>
      </c>
      <c r="F25" s="186">
        <f>[2]dj!$G$48</f>
        <v>10762000</v>
      </c>
      <c r="G25" s="112">
        <f>[1]dj!$G$47</f>
        <v>1820000</v>
      </c>
      <c r="H25" s="206">
        <f>[2]dj!$G$49</f>
        <v>10762000</v>
      </c>
      <c r="I25" s="58">
        <v>10463337</v>
      </c>
      <c r="J25" s="58">
        <v>10463337</v>
      </c>
      <c r="K25" s="133">
        <v>10463337</v>
      </c>
      <c r="L25" s="52"/>
      <c r="M25" s="58">
        <v>8893944</v>
      </c>
    </row>
    <row r="26" spans="1:13" ht="22.7" customHeight="1" x14ac:dyDescent="0.3">
      <c r="A26" s="9"/>
      <c r="B26" s="10" t="s">
        <v>108</v>
      </c>
      <c r="C26" s="98"/>
      <c r="D26" s="103" t="s">
        <v>11</v>
      </c>
      <c r="E26" s="54">
        <f t="shared" ref="E26:M26" si="4">SUM(E27:E30)</f>
        <v>4362000</v>
      </c>
      <c r="F26" s="185">
        <f t="shared" si="4"/>
        <v>3488000</v>
      </c>
      <c r="G26" s="54">
        <f t="shared" si="4"/>
        <v>4362000</v>
      </c>
      <c r="H26" s="185">
        <f t="shared" si="4"/>
        <v>3488000</v>
      </c>
      <c r="I26" s="54">
        <f t="shared" si="4"/>
        <v>3462512</v>
      </c>
      <c r="J26" s="54">
        <f t="shared" si="4"/>
        <v>3462512</v>
      </c>
      <c r="K26" s="138">
        <f t="shared" si="4"/>
        <v>3462512</v>
      </c>
      <c r="L26" s="52">
        <f t="shared" si="1"/>
        <v>0</v>
      </c>
      <c r="M26" s="54">
        <f t="shared" si="4"/>
        <v>3462596</v>
      </c>
    </row>
    <row r="27" spans="1:13" ht="22.7" customHeight="1" x14ac:dyDescent="0.3">
      <c r="A27" s="9"/>
      <c r="B27" s="10"/>
      <c r="C27" s="100" t="s">
        <v>125</v>
      </c>
      <c r="D27" s="101" t="s">
        <v>126</v>
      </c>
      <c r="E27" s="112">
        <f>[1]dj!$G$50</f>
        <v>0</v>
      </c>
      <c r="F27" s="186">
        <f>[2]dj!$G$52</f>
        <v>0</v>
      </c>
      <c r="G27" s="112">
        <f>[1]dj!$G$51</f>
        <v>0</v>
      </c>
      <c r="H27" s="206">
        <f>[2]dj!$G$53</f>
        <v>0</v>
      </c>
      <c r="I27" s="58"/>
      <c r="J27" s="58"/>
      <c r="K27" s="133"/>
      <c r="L27" s="52"/>
      <c r="M27" s="58"/>
    </row>
    <row r="28" spans="1:13" ht="22.7" customHeight="1" x14ac:dyDescent="0.3">
      <c r="A28" s="9"/>
      <c r="B28" s="10"/>
      <c r="C28" s="100" t="s">
        <v>127</v>
      </c>
      <c r="D28" s="101" t="s">
        <v>128</v>
      </c>
      <c r="E28" s="112">
        <f>[1]dj!$G$52</f>
        <v>0</v>
      </c>
      <c r="F28" s="186">
        <f>[2]dj!$G$54</f>
        <v>0</v>
      </c>
      <c r="G28" s="112">
        <f>[1]dj!$G$53</f>
        <v>0</v>
      </c>
      <c r="H28" s="206">
        <f>[2]dj!$G$55</f>
        <v>0</v>
      </c>
      <c r="I28" s="58"/>
      <c r="J28" s="58"/>
      <c r="K28" s="133"/>
      <c r="L28" s="52"/>
      <c r="M28" s="58"/>
    </row>
    <row r="29" spans="1:13" ht="22.7" customHeight="1" x14ac:dyDescent="0.3">
      <c r="A29" s="9"/>
      <c r="B29" s="10"/>
      <c r="C29" s="102" t="s">
        <v>253</v>
      </c>
      <c r="D29" s="101" t="s">
        <v>254</v>
      </c>
      <c r="E29" s="112">
        <f>[1]dj!$G$54</f>
        <v>2185000</v>
      </c>
      <c r="F29" s="186">
        <f>[2]dj!$G$56</f>
        <v>2110000</v>
      </c>
      <c r="G29" s="112">
        <f>[1]dj!$G$55</f>
        <v>2185000</v>
      </c>
      <c r="H29" s="206">
        <f>[2]dj!$G$57</f>
        <v>2110000</v>
      </c>
      <c r="I29" s="58">
        <v>2109146</v>
      </c>
      <c r="J29" s="58">
        <v>2109146</v>
      </c>
      <c r="K29" s="133">
        <v>2109146</v>
      </c>
      <c r="L29" s="52"/>
      <c r="M29" s="58">
        <v>2109146</v>
      </c>
    </row>
    <row r="30" spans="1:13" ht="22.7" customHeight="1" x14ac:dyDescent="0.3">
      <c r="A30" s="9"/>
      <c r="B30" s="10"/>
      <c r="C30" s="100" t="s">
        <v>129</v>
      </c>
      <c r="D30" s="101" t="s">
        <v>130</v>
      </c>
      <c r="E30" s="112">
        <f>[1]dj!$G$56</f>
        <v>2177000</v>
      </c>
      <c r="F30" s="186">
        <f>[2]dj!$G$58</f>
        <v>1378000</v>
      </c>
      <c r="G30" s="112">
        <f>[1]dj!$G$57</f>
        <v>2177000</v>
      </c>
      <c r="H30" s="206">
        <f>[2]dj!$G$59</f>
        <v>1378000</v>
      </c>
      <c r="I30" s="58">
        <v>1353366</v>
      </c>
      <c r="J30" s="58">
        <v>1353366</v>
      </c>
      <c r="K30" s="133">
        <v>1353366</v>
      </c>
      <c r="L30" s="52"/>
      <c r="M30" s="58">
        <v>1353450</v>
      </c>
    </row>
    <row r="31" spans="1:13" ht="22.7" customHeight="1" x14ac:dyDescent="0.3">
      <c r="A31" s="9"/>
      <c r="B31" s="10" t="s">
        <v>109</v>
      </c>
      <c r="C31" s="98"/>
      <c r="D31" s="99" t="s">
        <v>290</v>
      </c>
      <c r="E31" s="54">
        <f t="shared" ref="E31:M31" si="5">SUM(E32:E37)</f>
        <v>5460000</v>
      </c>
      <c r="F31" s="185">
        <f t="shared" si="5"/>
        <v>8034000</v>
      </c>
      <c r="G31" s="54">
        <f t="shared" si="5"/>
        <v>5460000</v>
      </c>
      <c r="H31" s="185">
        <f t="shared" si="5"/>
        <v>8034000</v>
      </c>
      <c r="I31" s="54">
        <f t="shared" si="5"/>
        <v>7966562</v>
      </c>
      <c r="J31" s="54">
        <f t="shared" si="5"/>
        <v>7966562</v>
      </c>
      <c r="K31" s="138">
        <f t="shared" si="5"/>
        <v>7966562</v>
      </c>
      <c r="L31" s="52">
        <f t="shared" si="1"/>
        <v>0</v>
      </c>
      <c r="M31" s="54">
        <f t="shared" si="5"/>
        <v>7980562</v>
      </c>
    </row>
    <row r="32" spans="1:13" ht="22.7" customHeight="1" x14ac:dyDescent="0.3">
      <c r="A32" s="9"/>
      <c r="B32" s="10"/>
      <c r="C32" s="100" t="s">
        <v>12</v>
      </c>
      <c r="D32" s="101" t="s">
        <v>131</v>
      </c>
      <c r="E32" s="112"/>
      <c r="F32" s="186">
        <f>[2]dj!$G$62</f>
        <v>1870000</v>
      </c>
      <c r="G32" s="112"/>
      <c r="H32" s="206">
        <f>[2]dj!$G$63</f>
        <v>1870000</v>
      </c>
      <c r="I32" s="58">
        <v>1846278</v>
      </c>
      <c r="J32" s="58">
        <v>1846278</v>
      </c>
      <c r="K32" s="133">
        <v>1846278</v>
      </c>
      <c r="L32" s="52"/>
      <c r="M32" s="58">
        <v>1846278</v>
      </c>
    </row>
    <row r="33" spans="1:13" ht="22.7" customHeight="1" x14ac:dyDescent="0.3">
      <c r="A33" s="9"/>
      <c r="B33" s="10"/>
      <c r="C33" s="100" t="s">
        <v>132</v>
      </c>
      <c r="D33" s="101" t="s">
        <v>13</v>
      </c>
      <c r="E33" s="112"/>
      <c r="F33" s="186">
        <f>[2]dj!$G$64</f>
        <v>64000</v>
      </c>
      <c r="G33" s="112"/>
      <c r="H33" s="206">
        <f>[2]dj!$G$65</f>
        <v>64000</v>
      </c>
      <c r="I33" s="58">
        <v>60372</v>
      </c>
      <c r="J33" s="58">
        <v>60372</v>
      </c>
      <c r="K33" s="133">
        <v>60372</v>
      </c>
      <c r="L33" s="52"/>
      <c r="M33" s="58">
        <v>60372</v>
      </c>
    </row>
    <row r="34" spans="1:13" ht="22.7" customHeight="1" x14ac:dyDescent="0.3">
      <c r="A34" s="9"/>
      <c r="B34" s="10"/>
      <c r="C34" s="100" t="s">
        <v>133</v>
      </c>
      <c r="D34" s="101" t="s">
        <v>14</v>
      </c>
      <c r="E34" s="112"/>
      <c r="F34" s="186">
        <f>[2]dj!$G$66</f>
        <v>636000</v>
      </c>
      <c r="G34" s="112"/>
      <c r="H34" s="206">
        <f>[2]dj!$G$67</f>
        <v>636000</v>
      </c>
      <c r="I34" s="58">
        <v>627903</v>
      </c>
      <c r="J34" s="58">
        <v>627903</v>
      </c>
      <c r="K34" s="133">
        <v>627903</v>
      </c>
      <c r="L34" s="52"/>
      <c r="M34" s="58">
        <v>627903</v>
      </c>
    </row>
    <row r="35" spans="1:13" ht="22.7" customHeight="1" x14ac:dyDescent="0.3">
      <c r="A35" s="9"/>
      <c r="B35" s="10"/>
      <c r="C35" s="100" t="s">
        <v>135</v>
      </c>
      <c r="D35" s="101" t="s">
        <v>134</v>
      </c>
      <c r="E35" s="112"/>
      <c r="F35" s="186">
        <f>[2]dj!$G$68</f>
        <v>22000</v>
      </c>
      <c r="G35" s="112"/>
      <c r="H35" s="206">
        <f>[2]dj!$G$69</f>
        <v>22000</v>
      </c>
      <c r="I35" s="58">
        <v>19274</v>
      </c>
      <c r="J35" s="58">
        <v>19274</v>
      </c>
      <c r="K35" s="133">
        <v>19274</v>
      </c>
      <c r="L35" s="52"/>
      <c r="M35" s="58">
        <v>19274</v>
      </c>
    </row>
    <row r="36" spans="1:13" ht="22.7" customHeight="1" x14ac:dyDescent="0.3">
      <c r="A36" s="9"/>
      <c r="B36" s="10"/>
      <c r="C36" s="100" t="s">
        <v>105</v>
      </c>
      <c r="D36" s="101" t="s">
        <v>104</v>
      </c>
      <c r="E36" s="112"/>
      <c r="F36" s="186">
        <f>[2]dj!$G$70</f>
        <v>95000</v>
      </c>
      <c r="G36" s="112"/>
      <c r="H36" s="206">
        <f>[2]dj!$G$71</f>
        <v>95000</v>
      </c>
      <c r="I36" s="58">
        <v>86427</v>
      </c>
      <c r="J36" s="58">
        <v>86427</v>
      </c>
      <c r="K36" s="133">
        <v>86427</v>
      </c>
      <c r="L36" s="52"/>
      <c r="M36" s="58">
        <v>88835</v>
      </c>
    </row>
    <row r="37" spans="1:13" ht="22.7" customHeight="1" x14ac:dyDescent="0.3">
      <c r="A37" s="9"/>
      <c r="B37" s="10"/>
      <c r="C37" s="93" t="s">
        <v>249</v>
      </c>
      <c r="D37" s="101" t="s">
        <v>250</v>
      </c>
      <c r="E37" s="112">
        <f>[1]dj!$G$70</f>
        <v>5460000</v>
      </c>
      <c r="F37" s="186">
        <f>[2]dj!$G$72</f>
        <v>5347000</v>
      </c>
      <c r="G37" s="112">
        <f>[1]dj!$G$71</f>
        <v>5460000</v>
      </c>
      <c r="H37" s="206">
        <f>[2]dj!$G$73</f>
        <v>5347000</v>
      </c>
      <c r="I37" s="58">
        <v>5326308</v>
      </c>
      <c r="J37" s="58">
        <v>5326308</v>
      </c>
      <c r="K37" s="133">
        <v>5326308</v>
      </c>
      <c r="L37" s="52"/>
      <c r="M37" s="58">
        <v>5337900</v>
      </c>
    </row>
    <row r="38" spans="1:13" ht="22.7" customHeight="1" x14ac:dyDescent="0.3">
      <c r="A38" s="9">
        <v>20</v>
      </c>
      <c r="B38" s="10"/>
      <c r="C38" s="104"/>
      <c r="D38" s="103" t="s">
        <v>15</v>
      </c>
      <c r="E38" s="53">
        <f t="shared" ref="E38:M38" si="6">E39+E50+E51+E55+E59+E62+E63+E64+E65+E66</f>
        <v>7922000</v>
      </c>
      <c r="F38" s="184">
        <f t="shared" si="6"/>
        <v>8609000</v>
      </c>
      <c r="G38" s="53">
        <f t="shared" si="6"/>
        <v>7922000</v>
      </c>
      <c r="H38" s="184">
        <f t="shared" si="6"/>
        <v>8609000</v>
      </c>
      <c r="I38" s="53">
        <f t="shared" si="6"/>
        <v>8531450</v>
      </c>
      <c r="J38" s="53">
        <f t="shared" si="6"/>
        <v>8531450</v>
      </c>
      <c r="K38" s="137">
        <f t="shared" si="6"/>
        <v>8531450</v>
      </c>
      <c r="L38" s="52">
        <f t="shared" si="1"/>
        <v>0</v>
      </c>
      <c r="M38" s="53">
        <f t="shared" si="6"/>
        <v>8098196</v>
      </c>
    </row>
    <row r="39" spans="1:13" ht="22.7" customHeight="1" x14ac:dyDescent="0.3">
      <c r="A39" s="9"/>
      <c r="B39" s="10" t="s">
        <v>136</v>
      </c>
      <c r="C39" s="98"/>
      <c r="D39" s="103" t="s">
        <v>16</v>
      </c>
      <c r="E39" s="54">
        <f t="shared" ref="E39:M39" si="7">SUM(E40:E49)</f>
        <v>6146000</v>
      </c>
      <c r="F39" s="185">
        <f t="shared" si="7"/>
        <v>5499000</v>
      </c>
      <c r="G39" s="54">
        <f t="shared" si="7"/>
        <v>6146000</v>
      </c>
      <c r="H39" s="185">
        <f t="shared" si="7"/>
        <v>5499000</v>
      </c>
      <c r="I39" s="54">
        <f t="shared" si="7"/>
        <v>5452817</v>
      </c>
      <c r="J39" s="54">
        <f t="shared" si="7"/>
        <v>5452817</v>
      </c>
      <c r="K39" s="138">
        <f t="shared" si="7"/>
        <v>5452817</v>
      </c>
      <c r="L39" s="52">
        <f t="shared" si="1"/>
        <v>0</v>
      </c>
      <c r="M39" s="54">
        <f t="shared" si="7"/>
        <v>5260188</v>
      </c>
    </row>
    <row r="40" spans="1:13" ht="22.7" customHeight="1" x14ac:dyDescent="0.3">
      <c r="A40" s="9"/>
      <c r="B40" s="10"/>
      <c r="C40" s="11" t="s">
        <v>17</v>
      </c>
      <c r="D40" s="35" t="s">
        <v>137</v>
      </c>
      <c r="E40" s="112">
        <f>[1]dj!$G$76</f>
        <v>50000</v>
      </c>
      <c r="F40" s="186">
        <f>[2]dj!$G$78</f>
        <v>108000</v>
      </c>
      <c r="G40" s="112">
        <f>[1]dj!$G$77</f>
        <v>50000</v>
      </c>
      <c r="H40" s="206">
        <f>[2]dj!$G$79</f>
        <v>108000</v>
      </c>
      <c r="I40" s="58">
        <v>107623</v>
      </c>
      <c r="J40" s="58">
        <v>107623</v>
      </c>
      <c r="K40" s="133">
        <v>107623</v>
      </c>
      <c r="L40" s="52"/>
      <c r="M40" s="58">
        <v>96538</v>
      </c>
    </row>
    <row r="41" spans="1:13" ht="22.7" customHeight="1" x14ac:dyDescent="0.3">
      <c r="A41" s="9"/>
      <c r="B41" s="10"/>
      <c r="C41" s="11" t="s">
        <v>139</v>
      </c>
      <c r="D41" s="35" t="s">
        <v>138</v>
      </c>
      <c r="E41" s="112">
        <f>[1]dj!$G$78</f>
        <v>55000</v>
      </c>
      <c r="F41" s="186">
        <f>[2]dj!$G$80</f>
        <v>53000</v>
      </c>
      <c r="G41" s="112">
        <f>[1]dj!$G$79</f>
        <v>55000</v>
      </c>
      <c r="H41" s="206">
        <f>[2]dj!$G$81</f>
        <v>53000</v>
      </c>
      <c r="I41" s="58">
        <v>51989</v>
      </c>
      <c r="J41" s="58">
        <v>51989</v>
      </c>
      <c r="K41" s="133">
        <v>51989</v>
      </c>
      <c r="L41" s="52"/>
      <c r="M41" s="58">
        <v>51287</v>
      </c>
    </row>
    <row r="42" spans="1:13" ht="22.7" customHeight="1" x14ac:dyDescent="0.3">
      <c r="A42" s="9"/>
      <c r="B42" s="10"/>
      <c r="C42" s="11" t="s">
        <v>140</v>
      </c>
      <c r="D42" s="35" t="s">
        <v>141</v>
      </c>
      <c r="E42" s="112">
        <f>[1]dj!$G$80</f>
        <v>2700000</v>
      </c>
      <c r="F42" s="186">
        <f>[2]dj!$G$82</f>
        <v>2755000</v>
      </c>
      <c r="G42" s="112">
        <f>[1]dj!$G$81</f>
        <v>2700000</v>
      </c>
      <c r="H42" s="206">
        <f>[2]dj!$G$83</f>
        <v>2755000</v>
      </c>
      <c r="I42" s="58">
        <v>2733734</v>
      </c>
      <c r="J42" s="58">
        <v>2733734</v>
      </c>
      <c r="K42" s="133">
        <v>2733734</v>
      </c>
      <c r="L42" s="52"/>
      <c r="M42" s="58">
        <v>2678312</v>
      </c>
    </row>
    <row r="43" spans="1:13" ht="22.7" customHeight="1" x14ac:dyDescent="0.3">
      <c r="A43" s="9"/>
      <c r="B43" s="10"/>
      <c r="C43" s="11" t="s">
        <v>142</v>
      </c>
      <c r="D43" s="35" t="s">
        <v>143</v>
      </c>
      <c r="E43" s="112">
        <f>[1]dj!$G$82</f>
        <v>260000</v>
      </c>
      <c r="F43" s="186">
        <f>[2]dj!$G$84</f>
        <v>253000</v>
      </c>
      <c r="G43" s="112">
        <f>[1]dj!$G$83</f>
        <v>260000</v>
      </c>
      <c r="H43" s="206">
        <f>[2]dj!$G$85</f>
        <v>253000</v>
      </c>
      <c r="I43" s="58">
        <v>247193</v>
      </c>
      <c r="J43" s="58">
        <v>247193</v>
      </c>
      <c r="K43" s="133">
        <v>247193</v>
      </c>
      <c r="L43" s="52"/>
      <c r="M43" s="58">
        <v>246973</v>
      </c>
    </row>
    <row r="44" spans="1:13" ht="22.7" customHeight="1" x14ac:dyDescent="0.3">
      <c r="A44" s="9"/>
      <c r="B44" s="10"/>
      <c r="C44" s="11" t="s">
        <v>144</v>
      </c>
      <c r="D44" s="35" t="s">
        <v>145</v>
      </c>
      <c r="E44" s="112">
        <f>[1]dj!$G$84</f>
        <v>235000</v>
      </c>
      <c r="F44" s="186">
        <f>[2]dj!$G$86</f>
        <v>165000</v>
      </c>
      <c r="G44" s="112">
        <f>[1]dj!$G$85</f>
        <v>235000</v>
      </c>
      <c r="H44" s="206">
        <f>[2]dj!$G$87</f>
        <v>165000</v>
      </c>
      <c r="I44" s="58">
        <v>162839</v>
      </c>
      <c r="J44" s="58">
        <v>162839</v>
      </c>
      <c r="K44" s="133">
        <v>162839</v>
      </c>
      <c r="L44" s="52"/>
      <c r="M44" s="58">
        <v>146336</v>
      </c>
    </row>
    <row r="45" spans="1:13" ht="22.7" customHeight="1" x14ac:dyDescent="0.3">
      <c r="A45" s="9"/>
      <c r="B45" s="10"/>
      <c r="C45" s="11" t="s">
        <v>146</v>
      </c>
      <c r="D45" s="35" t="s">
        <v>147</v>
      </c>
      <c r="E45" s="112">
        <f>[1]dj!$G$86</f>
        <v>120000</v>
      </c>
      <c r="F45" s="186">
        <f>[2]dj!$G$88</f>
        <v>71000</v>
      </c>
      <c r="G45" s="112">
        <f>[1]dj!$G$87</f>
        <v>120000</v>
      </c>
      <c r="H45" s="206">
        <f>[2]dj!$G$89</f>
        <v>71000</v>
      </c>
      <c r="I45" s="58">
        <v>70419</v>
      </c>
      <c r="J45" s="58">
        <v>70419</v>
      </c>
      <c r="K45" s="133">
        <v>70419</v>
      </c>
      <c r="L45" s="52"/>
      <c r="M45" s="58">
        <v>70348</v>
      </c>
    </row>
    <row r="46" spans="1:13" ht="22.7" customHeight="1" x14ac:dyDescent="0.3">
      <c r="A46" s="9"/>
      <c r="B46" s="10"/>
      <c r="C46" s="11" t="s">
        <v>148</v>
      </c>
      <c r="D46" s="35" t="s">
        <v>149</v>
      </c>
      <c r="E46" s="112">
        <f>[1]dj!$G$88</f>
        <v>1000</v>
      </c>
      <c r="F46" s="186">
        <f>[2]dj!$G$90</f>
        <v>4000</v>
      </c>
      <c r="G46" s="112">
        <f>[1]dj!$G$89</f>
        <v>1000</v>
      </c>
      <c r="H46" s="206">
        <f>[2]dj!$G$91</f>
        <v>4000</v>
      </c>
      <c r="I46" s="58">
        <v>2495</v>
      </c>
      <c r="J46" s="58">
        <v>2495</v>
      </c>
      <c r="K46" s="133">
        <v>2495</v>
      </c>
      <c r="L46" s="52"/>
      <c r="M46" s="58">
        <v>2300</v>
      </c>
    </row>
    <row r="47" spans="1:13" ht="22.7" customHeight="1" x14ac:dyDescent="0.3">
      <c r="A47" s="9"/>
      <c r="B47" s="10"/>
      <c r="C47" s="11" t="s">
        <v>150</v>
      </c>
      <c r="D47" s="35" t="s">
        <v>18</v>
      </c>
      <c r="E47" s="112">
        <f>[1]dj!$G$90</f>
        <v>125000</v>
      </c>
      <c r="F47" s="186">
        <f>[2]dj!$G$92</f>
        <v>129000</v>
      </c>
      <c r="G47" s="112">
        <f>[1]dj!$G$91</f>
        <v>125000</v>
      </c>
      <c r="H47" s="206">
        <f>[2]dj!$G$93</f>
        <v>129000</v>
      </c>
      <c r="I47" s="58">
        <v>126694</v>
      </c>
      <c r="J47" s="58">
        <v>126694</v>
      </c>
      <c r="K47" s="133">
        <v>126694</v>
      </c>
      <c r="L47" s="52"/>
      <c r="M47" s="58">
        <v>126260</v>
      </c>
    </row>
    <row r="48" spans="1:13" ht="22.7" customHeight="1" x14ac:dyDescent="0.3">
      <c r="A48" s="9"/>
      <c r="B48" s="10"/>
      <c r="C48" s="11" t="s">
        <v>151</v>
      </c>
      <c r="D48" s="35" t="s">
        <v>19</v>
      </c>
      <c r="E48" s="112">
        <f>[1]dj!$G$92</f>
        <v>1800000</v>
      </c>
      <c r="F48" s="186">
        <f>[2]dj!$G$94</f>
        <v>1293000</v>
      </c>
      <c r="G48" s="112">
        <f>[1]dj!$G$93</f>
        <v>1800000</v>
      </c>
      <c r="H48" s="206">
        <f>[2]dj!$G$95</f>
        <v>1293000</v>
      </c>
      <c r="I48" s="58">
        <v>1288803</v>
      </c>
      <c r="J48" s="58">
        <v>1288803</v>
      </c>
      <c r="K48" s="133">
        <v>1288803</v>
      </c>
      <c r="L48" s="52"/>
      <c r="M48" s="58">
        <v>1207414</v>
      </c>
    </row>
    <row r="49" spans="1:13" ht="22.7" customHeight="1" x14ac:dyDescent="0.3">
      <c r="A49" s="9"/>
      <c r="B49" s="10"/>
      <c r="C49" s="11" t="s">
        <v>152</v>
      </c>
      <c r="D49" s="35" t="s">
        <v>153</v>
      </c>
      <c r="E49" s="112">
        <f>[1]dj!$G$94</f>
        <v>800000</v>
      </c>
      <c r="F49" s="186">
        <f>[2]dj!$G$96</f>
        <v>668000</v>
      </c>
      <c r="G49" s="112">
        <f>[1]dj!$G$95</f>
        <v>800000</v>
      </c>
      <c r="H49" s="206">
        <f>[2]dj!$G$97</f>
        <v>668000</v>
      </c>
      <c r="I49" s="58">
        <v>661028</v>
      </c>
      <c r="J49" s="58">
        <v>661028</v>
      </c>
      <c r="K49" s="133">
        <v>661028</v>
      </c>
      <c r="L49" s="52"/>
      <c r="M49" s="58">
        <v>634420</v>
      </c>
    </row>
    <row r="50" spans="1:13" ht="22.7" customHeight="1" x14ac:dyDescent="0.3">
      <c r="A50" s="9"/>
      <c r="B50" s="10" t="s">
        <v>154</v>
      </c>
      <c r="C50" s="11"/>
      <c r="D50" s="34" t="s">
        <v>20</v>
      </c>
      <c r="E50" s="112">
        <f>[1]dj!$G$96</f>
        <v>285000</v>
      </c>
      <c r="F50" s="186">
        <f>[2]dj!$G$98</f>
        <v>288000</v>
      </c>
      <c r="G50" s="112">
        <f>[1]dj!$G$97</f>
        <v>285000</v>
      </c>
      <c r="H50" s="206">
        <f>[2]dj!$G$99</f>
        <v>288000</v>
      </c>
      <c r="I50" s="58">
        <v>286249</v>
      </c>
      <c r="J50" s="58">
        <v>286249</v>
      </c>
      <c r="K50" s="133">
        <v>286249</v>
      </c>
      <c r="L50" s="52"/>
      <c r="M50" s="58">
        <v>285491</v>
      </c>
    </row>
    <row r="51" spans="1:13" ht="22.7" customHeight="1" x14ac:dyDescent="0.3">
      <c r="A51" s="9"/>
      <c r="B51" s="10" t="s">
        <v>155</v>
      </c>
      <c r="C51" s="11"/>
      <c r="D51" s="34" t="s">
        <v>21</v>
      </c>
      <c r="E51" s="54">
        <f t="shared" ref="E51:M51" si="8">E52+E53+E54</f>
        <v>0</v>
      </c>
      <c r="F51" s="185">
        <f t="shared" si="8"/>
        <v>167000</v>
      </c>
      <c r="G51" s="54">
        <f t="shared" si="8"/>
        <v>0</v>
      </c>
      <c r="H51" s="185">
        <f t="shared" si="8"/>
        <v>167000</v>
      </c>
      <c r="I51" s="54">
        <f t="shared" si="8"/>
        <v>166326</v>
      </c>
      <c r="J51" s="54">
        <f t="shared" si="8"/>
        <v>166326</v>
      </c>
      <c r="K51" s="54">
        <f t="shared" si="8"/>
        <v>166326</v>
      </c>
      <c r="L51" s="52">
        <f t="shared" si="1"/>
        <v>0</v>
      </c>
      <c r="M51" s="54">
        <f t="shared" si="8"/>
        <v>132265</v>
      </c>
    </row>
    <row r="52" spans="1:13" ht="22.7" customHeight="1" x14ac:dyDescent="0.3">
      <c r="A52" s="9"/>
      <c r="B52" s="10"/>
      <c r="C52" s="11" t="s">
        <v>22</v>
      </c>
      <c r="D52" s="35" t="s">
        <v>23</v>
      </c>
      <c r="E52" s="112"/>
      <c r="F52" s="186"/>
      <c r="G52" s="112"/>
      <c r="H52" s="206"/>
      <c r="I52" s="58"/>
      <c r="J52" s="58"/>
      <c r="K52" s="133"/>
      <c r="L52" s="52"/>
      <c r="M52" s="133"/>
    </row>
    <row r="53" spans="1:13" ht="22.7" customHeight="1" x14ac:dyDescent="0.3">
      <c r="A53" s="9"/>
      <c r="B53" s="10"/>
      <c r="C53" s="11" t="s">
        <v>284</v>
      </c>
      <c r="D53" s="35" t="s">
        <v>285</v>
      </c>
      <c r="E53" s="112"/>
      <c r="F53" s="186">
        <f>[2]dj!$G$104</f>
        <v>0</v>
      </c>
      <c r="G53" s="112"/>
      <c r="H53" s="206">
        <f>[2]dj!$G$105</f>
        <v>0</v>
      </c>
      <c r="I53" s="58"/>
      <c r="J53" s="58"/>
      <c r="K53" s="133"/>
      <c r="L53" s="52"/>
      <c r="M53" s="133"/>
    </row>
    <row r="54" spans="1:13" ht="22.7" customHeight="1" x14ac:dyDescent="0.3">
      <c r="A54" s="9"/>
      <c r="B54" s="10"/>
      <c r="C54" s="118" t="s">
        <v>294</v>
      </c>
      <c r="D54" s="35" t="s">
        <v>286</v>
      </c>
      <c r="E54" s="112"/>
      <c r="F54" s="186">
        <f>[2]dj!$G$106</f>
        <v>167000</v>
      </c>
      <c r="G54" s="112"/>
      <c r="H54" s="206">
        <f>[2]dj!$G$107</f>
        <v>167000</v>
      </c>
      <c r="I54" s="58">
        <v>166326</v>
      </c>
      <c r="J54" s="58">
        <v>166326</v>
      </c>
      <c r="K54" s="133">
        <v>166326</v>
      </c>
      <c r="L54" s="52"/>
      <c r="M54" s="133">
        <v>132265</v>
      </c>
    </row>
    <row r="55" spans="1:13" ht="22.7" customHeight="1" x14ac:dyDescent="0.3">
      <c r="A55" s="9"/>
      <c r="B55" s="10" t="s">
        <v>156</v>
      </c>
      <c r="C55" s="11"/>
      <c r="D55" s="34" t="s">
        <v>24</v>
      </c>
      <c r="E55" s="54">
        <f t="shared" ref="E55:H55" si="9">SUM(E56:E58)</f>
        <v>150000</v>
      </c>
      <c r="F55" s="185">
        <f t="shared" si="9"/>
        <v>196000</v>
      </c>
      <c r="G55" s="54">
        <f t="shared" si="9"/>
        <v>150000</v>
      </c>
      <c r="H55" s="185">
        <f t="shared" si="9"/>
        <v>196000</v>
      </c>
      <c r="I55" s="54">
        <f t="shared" ref="I55:M55" si="10">SUM(I56:I58)</f>
        <v>193554</v>
      </c>
      <c r="J55" s="54">
        <f t="shared" si="10"/>
        <v>193554</v>
      </c>
      <c r="K55" s="138">
        <f t="shared" si="10"/>
        <v>193554</v>
      </c>
      <c r="L55" s="52">
        <f t="shared" si="1"/>
        <v>0</v>
      </c>
      <c r="M55" s="54">
        <f t="shared" si="10"/>
        <v>18415</v>
      </c>
    </row>
    <row r="56" spans="1:13" ht="22.7" customHeight="1" x14ac:dyDescent="0.3">
      <c r="A56" s="9"/>
      <c r="B56" s="10"/>
      <c r="C56" s="11" t="s">
        <v>25</v>
      </c>
      <c r="D56" s="35" t="s">
        <v>157</v>
      </c>
      <c r="E56" s="112">
        <f>[1]dj!$G$100</f>
        <v>50000</v>
      </c>
      <c r="F56" s="186">
        <f>[2]dj!$G$110</f>
        <v>9000</v>
      </c>
      <c r="G56" s="112">
        <f>[1]dj!$G$101</f>
        <v>50000</v>
      </c>
      <c r="H56" s="206">
        <f>[2]dj!$G$111</f>
        <v>9000</v>
      </c>
      <c r="I56" s="58">
        <v>8813</v>
      </c>
      <c r="J56" s="58">
        <v>8813</v>
      </c>
      <c r="K56" s="133">
        <v>8813</v>
      </c>
      <c r="L56" s="52"/>
      <c r="M56" s="58">
        <v>265</v>
      </c>
    </row>
    <row r="57" spans="1:13" ht="22.7" customHeight="1" x14ac:dyDescent="0.3">
      <c r="A57" s="9"/>
      <c r="B57" s="10"/>
      <c r="C57" s="11" t="s">
        <v>159</v>
      </c>
      <c r="D57" s="35" t="s">
        <v>158</v>
      </c>
      <c r="E57" s="112"/>
      <c r="F57" s="186"/>
      <c r="G57" s="112"/>
      <c r="H57" s="206"/>
      <c r="I57" s="58"/>
      <c r="J57" s="58"/>
      <c r="K57" s="133"/>
      <c r="L57" s="52"/>
      <c r="M57" s="58"/>
    </row>
    <row r="58" spans="1:13" ht="22.7" customHeight="1" x14ac:dyDescent="0.3">
      <c r="A58" s="9"/>
      <c r="B58" s="10"/>
      <c r="C58" s="11" t="s">
        <v>160</v>
      </c>
      <c r="D58" s="35" t="s">
        <v>161</v>
      </c>
      <c r="E58" s="112">
        <f>[1]dj!$G$104</f>
        <v>100000</v>
      </c>
      <c r="F58" s="186">
        <f>[2]dj!$G$114</f>
        <v>187000</v>
      </c>
      <c r="G58" s="112">
        <f>[1]dj!$G$105</f>
        <v>100000</v>
      </c>
      <c r="H58" s="206">
        <f>[2]dj!$G$115</f>
        <v>187000</v>
      </c>
      <c r="I58" s="58">
        <v>184741</v>
      </c>
      <c r="J58" s="58">
        <v>184741</v>
      </c>
      <c r="K58" s="133">
        <v>184741</v>
      </c>
      <c r="L58" s="52"/>
      <c r="M58" s="58">
        <v>18150</v>
      </c>
    </row>
    <row r="59" spans="1:13" ht="22.7" customHeight="1" x14ac:dyDescent="0.3">
      <c r="A59" s="9"/>
      <c r="B59" s="10" t="s">
        <v>162</v>
      </c>
      <c r="C59" s="11"/>
      <c r="D59" s="34" t="s">
        <v>26</v>
      </c>
      <c r="E59" s="54">
        <f t="shared" ref="E59:H59" si="11">SUM(E60:E61)</f>
        <v>80000</v>
      </c>
      <c r="F59" s="185">
        <f t="shared" si="11"/>
        <v>17000</v>
      </c>
      <c r="G59" s="54">
        <f t="shared" si="11"/>
        <v>80000</v>
      </c>
      <c r="H59" s="185">
        <f t="shared" si="11"/>
        <v>17000</v>
      </c>
      <c r="I59" s="54">
        <f t="shared" ref="I59:M59" si="12">SUM(I60:I61)</f>
        <v>13049</v>
      </c>
      <c r="J59" s="54">
        <f t="shared" si="12"/>
        <v>13049</v>
      </c>
      <c r="K59" s="138">
        <f t="shared" si="12"/>
        <v>13049</v>
      </c>
      <c r="L59" s="52">
        <f t="shared" si="1"/>
        <v>0</v>
      </c>
      <c r="M59" s="54">
        <f t="shared" si="12"/>
        <v>13049</v>
      </c>
    </row>
    <row r="60" spans="1:13" ht="22.7" customHeight="1" x14ac:dyDescent="0.3">
      <c r="A60" s="9"/>
      <c r="B60" s="10"/>
      <c r="C60" s="11" t="s">
        <v>27</v>
      </c>
      <c r="D60" s="35" t="s">
        <v>163</v>
      </c>
      <c r="E60" s="112">
        <f>[1]dj!$G$108</f>
        <v>80000</v>
      </c>
      <c r="F60" s="186">
        <f>[2]dj!$G$118</f>
        <v>17000</v>
      </c>
      <c r="G60" s="112">
        <f>[1]dj!$G$109</f>
        <v>80000</v>
      </c>
      <c r="H60" s="206">
        <f>[2]dj!$G$119</f>
        <v>17000</v>
      </c>
      <c r="I60" s="133">
        <v>13049</v>
      </c>
      <c r="J60" s="133">
        <v>13049</v>
      </c>
      <c r="K60" s="133">
        <v>13049</v>
      </c>
      <c r="L60" s="52"/>
      <c r="M60" s="58">
        <v>13049</v>
      </c>
    </row>
    <row r="61" spans="1:13" ht="22.7" customHeight="1" x14ac:dyDescent="0.3">
      <c r="A61" s="9"/>
      <c r="B61" s="10"/>
      <c r="C61" s="11" t="s">
        <v>28</v>
      </c>
      <c r="D61" s="35" t="s">
        <v>164</v>
      </c>
      <c r="E61" s="112">
        <f>[1]dj!$G$110</f>
        <v>0</v>
      </c>
      <c r="F61" s="186"/>
      <c r="G61" s="112">
        <f>[1]dj!$G$111</f>
        <v>0</v>
      </c>
      <c r="H61" s="206"/>
      <c r="I61" s="58"/>
      <c r="J61" s="58"/>
      <c r="K61" s="133"/>
      <c r="L61" s="52"/>
      <c r="M61" s="58"/>
    </row>
    <row r="62" spans="1:13" ht="22.7" customHeight="1" x14ac:dyDescent="0.3">
      <c r="A62" s="9"/>
      <c r="B62" s="10" t="s">
        <v>29</v>
      </c>
      <c r="C62" s="11"/>
      <c r="D62" s="34" t="s">
        <v>165</v>
      </c>
      <c r="E62" s="112">
        <f>[1]dj!$G$112</f>
        <v>10000</v>
      </c>
      <c r="F62" s="186">
        <f>[2]dj!$G$122</f>
        <v>10000</v>
      </c>
      <c r="G62" s="112">
        <f>[1]dj!$G$113</f>
        <v>10000</v>
      </c>
      <c r="H62" s="206">
        <f>[2]dj!$G$123</f>
        <v>10000</v>
      </c>
      <c r="I62" s="58">
        <v>8931</v>
      </c>
      <c r="J62" s="58">
        <v>8931</v>
      </c>
      <c r="K62" s="133">
        <v>8931</v>
      </c>
      <c r="L62" s="52"/>
      <c r="M62" s="58"/>
    </row>
    <row r="63" spans="1:13" ht="22.7" customHeight="1" x14ac:dyDescent="0.3">
      <c r="A63" s="9"/>
      <c r="B63" s="10" t="s">
        <v>30</v>
      </c>
      <c r="C63" s="11"/>
      <c r="D63" s="34" t="s">
        <v>166</v>
      </c>
      <c r="E63" s="112">
        <f>[1]dj!$G$114</f>
        <v>0</v>
      </c>
      <c r="F63" s="186">
        <f>[2]dj!$G$124</f>
        <v>3000</v>
      </c>
      <c r="G63" s="112">
        <f>[1]dj!$G$115</f>
        <v>0</v>
      </c>
      <c r="H63" s="206">
        <f>[2]dj!$G$125</f>
        <v>3000</v>
      </c>
      <c r="I63" s="58">
        <v>2300</v>
      </c>
      <c r="J63" s="58">
        <v>2300</v>
      </c>
      <c r="K63" s="133">
        <v>2300</v>
      </c>
      <c r="L63" s="52"/>
      <c r="M63" s="58">
        <v>2300</v>
      </c>
    </row>
    <row r="64" spans="1:13" ht="22.7" customHeight="1" x14ac:dyDescent="0.3">
      <c r="A64" s="9"/>
      <c r="B64" s="10" t="s">
        <v>167</v>
      </c>
      <c r="C64" s="11"/>
      <c r="D64" s="34" t="s">
        <v>168</v>
      </c>
      <c r="E64" s="112">
        <f>[1]dj!$G$116</f>
        <v>15000</v>
      </c>
      <c r="F64" s="186">
        <f>[2]dj!$G$126</f>
        <v>0</v>
      </c>
      <c r="G64" s="112">
        <f>[1]dj!$G$117</f>
        <v>15000</v>
      </c>
      <c r="H64" s="206">
        <f>[2]dj!$G$127</f>
        <v>0</v>
      </c>
      <c r="I64" s="58"/>
      <c r="J64" s="58"/>
      <c r="K64" s="133"/>
      <c r="L64" s="52"/>
      <c r="M64" s="58"/>
    </row>
    <row r="65" spans="1:13" ht="22.7" customHeight="1" x14ac:dyDescent="0.3">
      <c r="A65" s="9"/>
      <c r="B65" s="10" t="s">
        <v>170</v>
      </c>
      <c r="C65" s="11"/>
      <c r="D65" s="34" t="s">
        <v>169</v>
      </c>
      <c r="E65" s="112">
        <f>[1]dj!$G$118</f>
        <v>35000</v>
      </c>
      <c r="F65" s="186">
        <f>[2]dj!$G$128</f>
        <v>797000</v>
      </c>
      <c r="G65" s="112">
        <f>[1]dj!$G$119</f>
        <v>35000</v>
      </c>
      <c r="H65" s="206">
        <f>[2]dj!$G$129</f>
        <v>797000</v>
      </c>
      <c r="I65" s="58">
        <v>783696</v>
      </c>
      <c r="J65" s="58">
        <v>783696</v>
      </c>
      <c r="K65" s="133">
        <v>783696</v>
      </c>
      <c r="L65" s="52"/>
      <c r="M65" s="58">
        <v>755527</v>
      </c>
    </row>
    <row r="66" spans="1:13" ht="22.7" customHeight="1" x14ac:dyDescent="0.3">
      <c r="A66" s="9"/>
      <c r="B66" s="10" t="s">
        <v>173</v>
      </c>
      <c r="C66" s="11"/>
      <c r="D66" s="34" t="s">
        <v>31</v>
      </c>
      <c r="E66" s="54">
        <f t="shared" ref="E66:H66" si="13">SUM(E67:E72)</f>
        <v>1201000</v>
      </c>
      <c r="F66" s="185">
        <f t="shared" si="13"/>
        <v>1632000</v>
      </c>
      <c r="G66" s="54">
        <f t="shared" si="13"/>
        <v>1201000</v>
      </c>
      <c r="H66" s="185">
        <f t="shared" si="13"/>
        <v>1632000</v>
      </c>
      <c r="I66" s="54">
        <f t="shared" ref="I66:M66" si="14">SUM(I67:I72)</f>
        <v>1624528</v>
      </c>
      <c r="J66" s="54">
        <f t="shared" si="14"/>
        <v>1624528</v>
      </c>
      <c r="K66" s="138">
        <f t="shared" si="14"/>
        <v>1624528</v>
      </c>
      <c r="L66" s="52">
        <f t="shared" si="1"/>
        <v>0</v>
      </c>
      <c r="M66" s="54">
        <f t="shared" si="14"/>
        <v>1630961</v>
      </c>
    </row>
    <row r="67" spans="1:13" ht="22.7" customHeight="1" x14ac:dyDescent="0.3">
      <c r="A67" s="9"/>
      <c r="B67" s="10"/>
      <c r="C67" s="11" t="s">
        <v>32</v>
      </c>
      <c r="D67" s="35" t="s">
        <v>174</v>
      </c>
      <c r="E67" s="112">
        <f>[1]dj!$G$122</f>
        <v>6000</v>
      </c>
      <c r="F67" s="186">
        <f>[2]dj!$G$132</f>
        <v>1000</v>
      </c>
      <c r="G67" s="112">
        <f>[1]dj!$G$123</f>
        <v>6000</v>
      </c>
      <c r="H67" s="206">
        <f>[2]dj!$G$133</f>
        <v>1000</v>
      </c>
      <c r="I67" s="58">
        <v>923</v>
      </c>
      <c r="J67" s="58">
        <v>923</v>
      </c>
      <c r="K67" s="133">
        <v>923</v>
      </c>
      <c r="L67" s="52"/>
      <c r="M67" s="58">
        <v>923</v>
      </c>
    </row>
    <row r="68" spans="1:13" ht="22.7" customHeight="1" x14ac:dyDescent="0.3">
      <c r="A68" s="9"/>
      <c r="B68" s="10"/>
      <c r="C68" s="11" t="s">
        <v>175</v>
      </c>
      <c r="D68" s="35" t="s">
        <v>33</v>
      </c>
      <c r="E68" s="112"/>
      <c r="F68" s="186"/>
      <c r="G68" s="112"/>
      <c r="H68" s="206"/>
      <c r="I68" s="58"/>
      <c r="J68" s="58"/>
      <c r="K68" s="133"/>
      <c r="L68" s="52"/>
      <c r="M68" s="58"/>
    </row>
    <row r="69" spans="1:13" ht="22.7" customHeight="1" x14ac:dyDescent="0.3">
      <c r="A69" s="9"/>
      <c r="B69" s="10"/>
      <c r="C69" s="11" t="s">
        <v>176</v>
      </c>
      <c r="D69" s="35" t="s">
        <v>177</v>
      </c>
      <c r="E69" s="112">
        <f>[1]dj!$G$126</f>
        <v>75000</v>
      </c>
      <c r="F69" s="186">
        <f>[2]dj!$G$136</f>
        <v>87000</v>
      </c>
      <c r="G69" s="112">
        <f>[1]dj!$G$127</f>
        <v>75000</v>
      </c>
      <c r="H69" s="206">
        <f>[2]dj!$G$137</f>
        <v>87000</v>
      </c>
      <c r="I69" s="58">
        <v>83209</v>
      </c>
      <c r="J69" s="58">
        <v>83209</v>
      </c>
      <c r="K69" s="133">
        <v>83209</v>
      </c>
      <c r="L69" s="52"/>
      <c r="M69" s="58">
        <v>83209</v>
      </c>
    </row>
    <row r="70" spans="1:13" ht="22.7" customHeight="1" x14ac:dyDescent="0.3">
      <c r="A70" s="9"/>
      <c r="B70" s="10"/>
      <c r="C70" s="11" t="s">
        <v>178</v>
      </c>
      <c r="D70" s="35" t="s">
        <v>179</v>
      </c>
      <c r="E70" s="112">
        <f>[1]dj!$G$128</f>
        <v>920000</v>
      </c>
      <c r="F70" s="186">
        <f>[2]dj!$G$138</f>
        <v>1351000</v>
      </c>
      <c r="G70" s="112">
        <f>[1]dj!$G$129</f>
        <v>920000</v>
      </c>
      <c r="H70" s="206">
        <f>[2]dj!$G$139</f>
        <v>1351000</v>
      </c>
      <c r="I70" s="58">
        <v>1350354</v>
      </c>
      <c r="J70" s="58">
        <v>1350354</v>
      </c>
      <c r="K70" s="133">
        <v>1350354</v>
      </c>
      <c r="L70" s="52"/>
      <c r="M70" s="58">
        <v>1350354</v>
      </c>
    </row>
    <row r="71" spans="1:13" ht="22.7" customHeight="1" x14ac:dyDescent="0.3">
      <c r="A71" s="9"/>
      <c r="B71" s="10"/>
      <c r="C71" s="11" t="s">
        <v>180</v>
      </c>
      <c r="D71" s="35" t="s">
        <v>181</v>
      </c>
      <c r="E71" s="112">
        <f>[1]dj!$G$130</f>
        <v>0</v>
      </c>
      <c r="F71" s="186"/>
      <c r="G71" s="112">
        <f>[1]dj!$G$131</f>
        <v>0</v>
      </c>
      <c r="H71" s="206"/>
      <c r="I71" s="58"/>
      <c r="J71" s="58"/>
      <c r="K71" s="133"/>
      <c r="L71" s="52"/>
      <c r="M71" s="58"/>
    </row>
    <row r="72" spans="1:13" ht="22.7" customHeight="1" x14ac:dyDescent="0.3">
      <c r="A72" s="9"/>
      <c r="B72" s="10"/>
      <c r="C72" s="11" t="s">
        <v>182</v>
      </c>
      <c r="D72" s="35" t="s">
        <v>183</v>
      </c>
      <c r="E72" s="112">
        <f>[1]dj!$G$132</f>
        <v>200000</v>
      </c>
      <c r="F72" s="186">
        <f>[2]dj!$G$142</f>
        <v>193000</v>
      </c>
      <c r="G72" s="112">
        <f>[1]dj!$G$133</f>
        <v>200000</v>
      </c>
      <c r="H72" s="206">
        <f>[2]dj!$G$143</f>
        <v>193000</v>
      </c>
      <c r="I72" s="58">
        <v>190042</v>
      </c>
      <c r="J72" s="58">
        <v>190042</v>
      </c>
      <c r="K72" s="133">
        <v>190042</v>
      </c>
      <c r="L72" s="52"/>
      <c r="M72" s="58">
        <v>196475</v>
      </c>
    </row>
    <row r="73" spans="1:13" ht="22.7" customHeight="1" x14ac:dyDescent="0.3">
      <c r="A73" s="9">
        <v>51</v>
      </c>
      <c r="B73" s="10"/>
      <c r="C73" s="11"/>
      <c r="D73" s="34" t="s">
        <v>34</v>
      </c>
      <c r="E73" s="53">
        <f t="shared" ref="E73:M73" si="15">E74+E78</f>
        <v>0</v>
      </c>
      <c r="F73" s="184">
        <f t="shared" si="15"/>
        <v>0</v>
      </c>
      <c r="G73" s="53">
        <f t="shared" si="15"/>
        <v>0</v>
      </c>
      <c r="H73" s="184">
        <f t="shared" si="15"/>
        <v>0</v>
      </c>
      <c r="I73" s="53">
        <f t="shared" si="15"/>
        <v>0</v>
      </c>
      <c r="J73" s="53">
        <f t="shared" si="15"/>
        <v>0</v>
      </c>
      <c r="K73" s="137">
        <f t="shared" si="15"/>
        <v>0</v>
      </c>
      <c r="L73" s="52">
        <f t="shared" si="1"/>
        <v>0</v>
      </c>
      <c r="M73" s="53">
        <f t="shared" si="15"/>
        <v>0</v>
      </c>
    </row>
    <row r="74" spans="1:13" ht="22.7" customHeight="1" x14ac:dyDescent="0.3">
      <c r="A74" s="9"/>
      <c r="B74" s="10" t="s">
        <v>35</v>
      </c>
      <c r="C74" s="11"/>
      <c r="D74" s="34" t="s">
        <v>36</v>
      </c>
      <c r="E74" s="54">
        <f t="shared" ref="E74:M74" si="16">SUM(E75:E76)</f>
        <v>0</v>
      </c>
      <c r="F74" s="185">
        <f t="shared" si="16"/>
        <v>0</v>
      </c>
      <c r="G74" s="54">
        <f t="shared" si="16"/>
        <v>0</v>
      </c>
      <c r="H74" s="185">
        <f t="shared" si="16"/>
        <v>0</v>
      </c>
      <c r="I74" s="54">
        <f t="shared" si="16"/>
        <v>0</v>
      </c>
      <c r="J74" s="54">
        <f t="shared" si="16"/>
        <v>0</v>
      </c>
      <c r="K74" s="138">
        <f t="shared" si="16"/>
        <v>0</v>
      </c>
      <c r="L74" s="52">
        <f t="shared" si="1"/>
        <v>0</v>
      </c>
      <c r="M74" s="54">
        <f t="shared" si="16"/>
        <v>0</v>
      </c>
    </row>
    <row r="75" spans="1:13" ht="22.7" customHeight="1" x14ac:dyDescent="0.3">
      <c r="A75" s="9"/>
      <c r="B75" s="10"/>
      <c r="C75" s="11" t="s">
        <v>37</v>
      </c>
      <c r="D75" s="35" t="s">
        <v>38</v>
      </c>
      <c r="E75" s="112"/>
      <c r="F75" s="186"/>
      <c r="G75" s="112"/>
      <c r="H75" s="206"/>
      <c r="I75" s="58"/>
      <c r="J75" s="58"/>
      <c r="K75" s="133"/>
      <c r="L75" s="52"/>
      <c r="M75" s="58"/>
    </row>
    <row r="76" spans="1:13" ht="22.7" customHeight="1" x14ac:dyDescent="0.3">
      <c r="A76" s="9"/>
      <c r="B76" s="10"/>
      <c r="C76" s="11" t="s">
        <v>93</v>
      </c>
      <c r="D76" s="35" t="s">
        <v>39</v>
      </c>
      <c r="E76" s="112"/>
      <c r="F76" s="186"/>
      <c r="G76" s="112"/>
      <c r="H76" s="206"/>
      <c r="I76" s="58"/>
      <c r="J76" s="58"/>
      <c r="K76" s="133"/>
      <c r="L76" s="52"/>
      <c r="M76" s="58"/>
    </row>
    <row r="77" spans="1:13" ht="22.7" customHeight="1" x14ac:dyDescent="0.3">
      <c r="A77" s="9"/>
      <c r="B77" s="10"/>
      <c r="C77" s="11" t="s">
        <v>297</v>
      </c>
      <c r="D77" s="35" t="s">
        <v>298</v>
      </c>
      <c r="E77" s="112"/>
      <c r="F77" s="186"/>
      <c r="G77" s="112"/>
      <c r="H77" s="206"/>
      <c r="I77" s="58"/>
      <c r="J77" s="58"/>
      <c r="K77" s="133"/>
      <c r="L77" s="52"/>
      <c r="M77" s="58"/>
    </row>
    <row r="78" spans="1:13" ht="22.7" customHeight="1" x14ac:dyDescent="0.3">
      <c r="A78" s="9"/>
      <c r="B78" s="10" t="s">
        <v>40</v>
      </c>
      <c r="C78" s="11"/>
      <c r="D78" s="34" t="s">
        <v>266</v>
      </c>
      <c r="E78" s="54">
        <f t="shared" ref="E78:M78" si="17">SUM(E79:E79)</f>
        <v>0</v>
      </c>
      <c r="F78" s="185">
        <f t="shared" si="17"/>
        <v>0</v>
      </c>
      <c r="G78" s="54">
        <f t="shared" si="17"/>
        <v>0</v>
      </c>
      <c r="H78" s="185">
        <f t="shared" si="17"/>
        <v>0</v>
      </c>
      <c r="I78" s="54">
        <f t="shared" si="17"/>
        <v>0</v>
      </c>
      <c r="J78" s="54">
        <f t="shared" si="17"/>
        <v>0</v>
      </c>
      <c r="K78" s="138">
        <f t="shared" si="17"/>
        <v>0</v>
      </c>
      <c r="L78" s="52">
        <f t="shared" ref="L78:L138" si="18">J78-K78</f>
        <v>0</v>
      </c>
      <c r="M78" s="54">
        <f t="shared" si="17"/>
        <v>0</v>
      </c>
    </row>
    <row r="79" spans="1:13" ht="22.7" customHeight="1" x14ac:dyDescent="0.3">
      <c r="A79" s="9"/>
      <c r="B79" s="10"/>
      <c r="C79" s="11" t="s">
        <v>41</v>
      </c>
      <c r="D79" s="35" t="s">
        <v>216</v>
      </c>
      <c r="E79" s="112"/>
      <c r="F79" s="186"/>
      <c r="G79" s="112"/>
      <c r="H79" s="206"/>
      <c r="I79" s="58"/>
      <c r="J79" s="58"/>
      <c r="K79" s="133"/>
      <c r="L79" s="52"/>
      <c r="M79" s="58"/>
    </row>
    <row r="80" spans="1:13" ht="22.7" customHeight="1" x14ac:dyDescent="0.3">
      <c r="A80" s="9">
        <v>55</v>
      </c>
      <c r="B80" s="10"/>
      <c r="C80" s="11"/>
      <c r="D80" s="34" t="s">
        <v>44</v>
      </c>
      <c r="E80" s="53">
        <f t="shared" ref="E80:M80" si="19">E81+E83</f>
        <v>0</v>
      </c>
      <c r="F80" s="184">
        <f t="shared" si="19"/>
        <v>0</v>
      </c>
      <c r="G80" s="53">
        <f t="shared" si="19"/>
        <v>0</v>
      </c>
      <c r="H80" s="184">
        <f t="shared" si="19"/>
        <v>0</v>
      </c>
      <c r="I80" s="53">
        <f t="shared" si="19"/>
        <v>0</v>
      </c>
      <c r="J80" s="53">
        <f t="shared" si="19"/>
        <v>0</v>
      </c>
      <c r="K80" s="137">
        <f t="shared" si="19"/>
        <v>0</v>
      </c>
      <c r="L80" s="52">
        <f t="shared" si="18"/>
        <v>0</v>
      </c>
      <c r="M80" s="53">
        <f t="shared" si="19"/>
        <v>12968</v>
      </c>
    </row>
    <row r="81" spans="1:13" ht="22.7" customHeight="1" x14ac:dyDescent="0.3">
      <c r="A81" s="9"/>
      <c r="B81" s="10" t="s">
        <v>45</v>
      </c>
      <c r="C81" s="11"/>
      <c r="D81" s="34" t="s">
        <v>46</v>
      </c>
      <c r="E81" s="54">
        <f t="shared" ref="E81:M81" si="20">SUM(E82:E82)</f>
        <v>0</v>
      </c>
      <c r="F81" s="185">
        <f t="shared" si="20"/>
        <v>0</v>
      </c>
      <c r="G81" s="54">
        <f t="shared" si="20"/>
        <v>0</v>
      </c>
      <c r="H81" s="185">
        <f t="shared" si="20"/>
        <v>0</v>
      </c>
      <c r="I81" s="54">
        <f t="shared" si="20"/>
        <v>0</v>
      </c>
      <c r="J81" s="54">
        <f t="shared" si="20"/>
        <v>0</v>
      </c>
      <c r="K81" s="138">
        <f t="shared" si="20"/>
        <v>0</v>
      </c>
      <c r="L81" s="52">
        <f t="shared" si="18"/>
        <v>0</v>
      </c>
      <c r="M81" s="54">
        <f t="shared" si="20"/>
        <v>12968</v>
      </c>
    </row>
    <row r="82" spans="1:13" ht="22.7" customHeight="1" x14ac:dyDescent="0.3">
      <c r="A82" s="9"/>
      <c r="B82" s="10"/>
      <c r="C82" s="11" t="s">
        <v>94</v>
      </c>
      <c r="D82" s="35" t="s">
        <v>47</v>
      </c>
      <c r="E82" s="112"/>
      <c r="F82" s="186"/>
      <c r="G82" s="112"/>
      <c r="H82" s="206"/>
      <c r="I82" s="58"/>
      <c r="J82" s="58"/>
      <c r="K82" s="133"/>
      <c r="L82" s="52"/>
      <c r="M82" s="58">
        <v>12968</v>
      </c>
    </row>
    <row r="83" spans="1:13" ht="22.7" customHeight="1" x14ac:dyDescent="0.3">
      <c r="A83" s="9"/>
      <c r="B83" s="10" t="s">
        <v>48</v>
      </c>
      <c r="C83" s="11"/>
      <c r="D83" s="34" t="s">
        <v>49</v>
      </c>
      <c r="E83" s="54">
        <f t="shared" ref="E83:M83" si="21">SUM(E84:E84)</f>
        <v>0</v>
      </c>
      <c r="F83" s="185">
        <f t="shared" si="21"/>
        <v>0</v>
      </c>
      <c r="G83" s="54">
        <f t="shared" si="21"/>
        <v>0</v>
      </c>
      <c r="H83" s="185">
        <f t="shared" si="21"/>
        <v>0</v>
      </c>
      <c r="I83" s="54">
        <f t="shared" si="21"/>
        <v>0</v>
      </c>
      <c r="J83" s="54">
        <f t="shared" si="21"/>
        <v>0</v>
      </c>
      <c r="K83" s="138">
        <f t="shared" si="21"/>
        <v>0</v>
      </c>
      <c r="L83" s="52">
        <f t="shared" si="18"/>
        <v>0</v>
      </c>
      <c r="M83" s="54">
        <f t="shared" si="21"/>
        <v>0</v>
      </c>
    </row>
    <row r="84" spans="1:13" ht="22.7" customHeight="1" x14ac:dyDescent="0.3">
      <c r="A84" s="9"/>
      <c r="B84" s="10"/>
      <c r="C84" s="11" t="s">
        <v>50</v>
      </c>
      <c r="D84" s="35" t="s">
        <v>95</v>
      </c>
      <c r="E84" s="112"/>
      <c r="F84" s="186"/>
      <c r="G84" s="112"/>
      <c r="H84" s="206"/>
      <c r="I84" s="58"/>
      <c r="J84" s="58"/>
      <c r="K84" s="133"/>
      <c r="L84" s="52"/>
      <c r="M84" s="58"/>
    </row>
    <row r="85" spans="1:13" ht="22.7" customHeight="1" x14ac:dyDescent="0.3">
      <c r="A85" s="9">
        <v>56</v>
      </c>
      <c r="B85" s="10"/>
      <c r="C85" s="11"/>
      <c r="D85" s="34" t="s">
        <v>274</v>
      </c>
      <c r="E85" s="53">
        <f>+E86+E93+E90+E97+E98+E92</f>
        <v>0</v>
      </c>
      <c r="F85" s="184">
        <f t="shared" ref="F85:M85" si="22">+F86+F93+F90+F97+F98+F92</f>
        <v>0</v>
      </c>
      <c r="G85" s="53">
        <f t="shared" si="22"/>
        <v>0</v>
      </c>
      <c r="H85" s="184">
        <f t="shared" si="22"/>
        <v>0</v>
      </c>
      <c r="I85" s="53">
        <f t="shared" si="22"/>
        <v>0</v>
      </c>
      <c r="J85" s="53">
        <f t="shared" si="22"/>
        <v>0</v>
      </c>
      <c r="K85" s="53">
        <f t="shared" si="22"/>
        <v>0</v>
      </c>
      <c r="L85" s="52">
        <f t="shared" si="18"/>
        <v>0</v>
      </c>
      <c r="M85" s="53">
        <f t="shared" si="22"/>
        <v>0</v>
      </c>
    </row>
    <row r="86" spans="1:13" ht="22.7" customHeight="1" x14ac:dyDescent="0.3">
      <c r="A86" s="9"/>
      <c r="B86" s="40" t="s">
        <v>193</v>
      </c>
      <c r="C86" s="41"/>
      <c r="D86" s="39" t="s">
        <v>194</v>
      </c>
      <c r="E86" s="139">
        <f t="shared" ref="E86:M86" si="23">SUM(E87:E89)</f>
        <v>0</v>
      </c>
      <c r="F86" s="187">
        <f t="shared" si="23"/>
        <v>0</v>
      </c>
      <c r="G86" s="139">
        <f t="shared" si="23"/>
        <v>0</v>
      </c>
      <c r="H86" s="187">
        <f t="shared" si="23"/>
        <v>0</v>
      </c>
      <c r="I86" s="139">
        <f t="shared" si="23"/>
        <v>0</v>
      </c>
      <c r="J86" s="139">
        <f t="shared" si="23"/>
        <v>0</v>
      </c>
      <c r="K86" s="140">
        <f t="shared" si="23"/>
        <v>0</v>
      </c>
      <c r="L86" s="52">
        <f t="shared" si="18"/>
        <v>0</v>
      </c>
      <c r="M86" s="139">
        <f t="shared" si="23"/>
        <v>0</v>
      </c>
    </row>
    <row r="87" spans="1:13" ht="22.7" customHeight="1" x14ac:dyDescent="0.3">
      <c r="A87" s="9"/>
      <c r="B87" s="40"/>
      <c r="C87" s="41" t="s">
        <v>195</v>
      </c>
      <c r="D87" s="42" t="s">
        <v>190</v>
      </c>
      <c r="E87" s="112"/>
      <c r="F87" s="186"/>
      <c r="G87" s="112"/>
      <c r="H87" s="206"/>
      <c r="I87" s="58"/>
      <c r="J87" s="58"/>
      <c r="K87" s="133"/>
      <c r="L87" s="52"/>
      <c r="M87" s="58"/>
    </row>
    <row r="88" spans="1:13" ht="22.7" customHeight="1" x14ac:dyDescent="0.3">
      <c r="A88" s="9"/>
      <c r="B88" s="40"/>
      <c r="C88" s="41" t="s">
        <v>196</v>
      </c>
      <c r="D88" s="42" t="s">
        <v>191</v>
      </c>
      <c r="E88" s="112"/>
      <c r="F88" s="186"/>
      <c r="G88" s="112"/>
      <c r="H88" s="206"/>
      <c r="I88" s="58"/>
      <c r="J88" s="58"/>
      <c r="K88" s="133"/>
      <c r="L88" s="52"/>
      <c r="M88" s="58"/>
    </row>
    <row r="89" spans="1:13" ht="22.7" customHeight="1" x14ac:dyDescent="0.3">
      <c r="A89" s="9"/>
      <c r="B89" s="40"/>
      <c r="C89" s="41" t="s">
        <v>197</v>
      </c>
      <c r="D89" s="42" t="s">
        <v>192</v>
      </c>
      <c r="E89" s="112"/>
      <c r="F89" s="186"/>
      <c r="G89" s="112"/>
      <c r="H89" s="206"/>
      <c r="I89" s="58"/>
      <c r="J89" s="58"/>
      <c r="K89" s="133"/>
      <c r="L89" s="52"/>
      <c r="M89" s="58"/>
    </row>
    <row r="90" spans="1:13" ht="22.7" customHeight="1" x14ac:dyDescent="0.3">
      <c r="A90" s="15"/>
      <c r="B90" s="16" t="s">
        <v>205</v>
      </c>
      <c r="C90" s="16"/>
      <c r="D90" s="17" t="s">
        <v>276</v>
      </c>
      <c r="E90" s="139">
        <f t="shared" ref="E90:M90" si="24">SUM(E91:E91)</f>
        <v>0</v>
      </c>
      <c r="F90" s="187">
        <f t="shared" si="24"/>
        <v>0</v>
      </c>
      <c r="G90" s="139">
        <f t="shared" si="24"/>
        <v>0</v>
      </c>
      <c r="H90" s="187">
        <f t="shared" si="24"/>
        <v>0</v>
      </c>
      <c r="I90" s="139">
        <f t="shared" si="24"/>
        <v>0</v>
      </c>
      <c r="J90" s="139">
        <f t="shared" si="24"/>
        <v>0</v>
      </c>
      <c r="K90" s="140">
        <f t="shared" si="24"/>
        <v>0</v>
      </c>
      <c r="L90" s="52">
        <f t="shared" si="18"/>
        <v>0</v>
      </c>
      <c r="M90" s="139">
        <f t="shared" si="24"/>
        <v>0</v>
      </c>
    </row>
    <row r="91" spans="1:13" ht="22.7" customHeight="1" x14ac:dyDescent="0.3">
      <c r="A91" s="15"/>
      <c r="B91" s="18"/>
      <c r="C91" s="19" t="s">
        <v>206</v>
      </c>
      <c r="D91" s="20" t="s">
        <v>192</v>
      </c>
      <c r="E91" s="112"/>
      <c r="F91" s="186"/>
      <c r="G91" s="112"/>
      <c r="H91" s="206"/>
      <c r="I91" s="58"/>
      <c r="J91" s="58"/>
      <c r="K91" s="133"/>
      <c r="L91" s="52"/>
      <c r="M91" s="58"/>
    </row>
    <row r="92" spans="1:13" ht="22.7" customHeight="1" x14ac:dyDescent="0.3">
      <c r="A92" s="15"/>
      <c r="B92" s="16" t="s">
        <v>207</v>
      </c>
      <c r="C92" s="21"/>
      <c r="D92" s="17" t="s">
        <v>208</v>
      </c>
      <c r="E92" s="112"/>
      <c r="F92" s="186"/>
      <c r="G92" s="112"/>
      <c r="H92" s="206"/>
      <c r="I92" s="111"/>
      <c r="J92" s="111"/>
      <c r="K92" s="169"/>
      <c r="L92" s="52"/>
      <c r="M92" s="58"/>
    </row>
    <row r="93" spans="1:13" ht="22.7" customHeight="1" x14ac:dyDescent="0.3">
      <c r="A93" s="15"/>
      <c r="B93" s="13" t="s">
        <v>201</v>
      </c>
      <c r="C93" s="14"/>
      <c r="D93" s="22" t="s">
        <v>209</v>
      </c>
      <c r="E93" s="139">
        <f t="shared" ref="E93:M93" si="25">SUM(E94:E96)</f>
        <v>0</v>
      </c>
      <c r="F93" s="187">
        <f t="shared" si="25"/>
        <v>0</v>
      </c>
      <c r="G93" s="139">
        <f t="shared" si="25"/>
        <v>0</v>
      </c>
      <c r="H93" s="187">
        <f t="shared" si="25"/>
        <v>0</v>
      </c>
      <c r="I93" s="139">
        <f t="shared" si="25"/>
        <v>0</v>
      </c>
      <c r="J93" s="139">
        <f t="shared" si="25"/>
        <v>0</v>
      </c>
      <c r="K93" s="140">
        <f t="shared" si="25"/>
        <v>0</v>
      </c>
      <c r="L93" s="52">
        <f t="shared" si="18"/>
        <v>0</v>
      </c>
      <c r="M93" s="139">
        <f t="shared" si="25"/>
        <v>0</v>
      </c>
    </row>
    <row r="94" spans="1:13" ht="22.7" customHeight="1" x14ac:dyDescent="0.3">
      <c r="A94" s="9"/>
      <c r="B94" s="13"/>
      <c r="C94" s="14" t="s">
        <v>202</v>
      </c>
      <c r="D94" s="44" t="s">
        <v>190</v>
      </c>
      <c r="E94" s="112"/>
      <c r="F94" s="186"/>
      <c r="G94" s="112"/>
      <c r="H94" s="206"/>
      <c r="I94" s="58"/>
      <c r="J94" s="58"/>
      <c r="K94" s="133"/>
      <c r="L94" s="52"/>
      <c r="M94" s="58"/>
    </row>
    <row r="95" spans="1:13" ht="22.7" customHeight="1" x14ac:dyDescent="0.3">
      <c r="A95" s="9"/>
      <c r="B95" s="13"/>
      <c r="C95" s="14" t="s">
        <v>203</v>
      </c>
      <c r="D95" s="44" t="s">
        <v>275</v>
      </c>
      <c r="E95" s="112"/>
      <c r="F95" s="186"/>
      <c r="G95" s="112"/>
      <c r="H95" s="206"/>
      <c r="I95" s="58"/>
      <c r="J95" s="58"/>
      <c r="K95" s="133"/>
      <c r="L95" s="52"/>
      <c r="M95" s="58"/>
    </row>
    <row r="96" spans="1:13" ht="22.7" customHeight="1" x14ac:dyDescent="0.3">
      <c r="A96" s="9"/>
      <c r="B96" s="13"/>
      <c r="C96" s="14" t="s">
        <v>204</v>
      </c>
      <c r="D96" s="44" t="s">
        <v>192</v>
      </c>
      <c r="E96" s="112"/>
      <c r="F96" s="186"/>
      <c r="G96" s="112"/>
      <c r="H96" s="206"/>
      <c r="I96" s="58"/>
      <c r="J96" s="58"/>
      <c r="K96" s="133"/>
      <c r="L96" s="52"/>
      <c r="M96" s="58"/>
    </row>
    <row r="97" spans="1:13" ht="22.7" customHeight="1" x14ac:dyDescent="0.3">
      <c r="A97" s="23"/>
      <c r="B97" s="16" t="s">
        <v>210</v>
      </c>
      <c r="C97" s="21"/>
      <c r="D97" s="17" t="s">
        <v>211</v>
      </c>
      <c r="E97" s="112"/>
      <c r="F97" s="186"/>
      <c r="G97" s="112"/>
      <c r="H97" s="206"/>
      <c r="I97" s="58"/>
      <c r="J97" s="58"/>
      <c r="K97" s="133"/>
      <c r="L97" s="52"/>
      <c r="M97" s="58"/>
    </row>
    <row r="98" spans="1:13" ht="22.7" customHeight="1" x14ac:dyDescent="0.3">
      <c r="A98" s="23"/>
      <c r="B98" s="16" t="s">
        <v>212</v>
      </c>
      <c r="C98" s="21"/>
      <c r="D98" s="17" t="s">
        <v>213</v>
      </c>
      <c r="E98" s="112"/>
      <c r="F98" s="186"/>
      <c r="G98" s="112"/>
      <c r="H98" s="206"/>
      <c r="I98" s="58"/>
      <c r="J98" s="58"/>
      <c r="K98" s="133"/>
      <c r="L98" s="52"/>
      <c r="M98" s="58"/>
    </row>
    <row r="99" spans="1:13" s="24" customFormat="1" ht="22.7" customHeight="1" x14ac:dyDescent="0.3">
      <c r="A99" s="45">
        <v>58</v>
      </c>
      <c r="B99" s="46"/>
      <c r="C99" s="14"/>
      <c r="D99" s="38" t="s">
        <v>277</v>
      </c>
      <c r="E99" s="139">
        <f t="shared" ref="E99:M99" si="26">E104+E108+E113+E117+E121+E112+E100+E119</f>
        <v>0</v>
      </c>
      <c r="F99" s="187">
        <f t="shared" si="26"/>
        <v>0</v>
      </c>
      <c r="G99" s="139">
        <f t="shared" si="26"/>
        <v>0</v>
      </c>
      <c r="H99" s="187">
        <f t="shared" si="26"/>
        <v>0</v>
      </c>
      <c r="I99" s="139">
        <f t="shared" si="26"/>
        <v>0</v>
      </c>
      <c r="J99" s="139">
        <f t="shared" si="26"/>
        <v>0</v>
      </c>
      <c r="K99" s="140">
        <f t="shared" si="26"/>
        <v>0</v>
      </c>
      <c r="L99" s="52">
        <f t="shared" si="18"/>
        <v>0</v>
      </c>
      <c r="M99" s="139">
        <f t="shared" si="26"/>
        <v>0</v>
      </c>
    </row>
    <row r="100" spans="1:13" s="24" customFormat="1" ht="22.7" customHeight="1" x14ac:dyDescent="0.3">
      <c r="A100" s="45"/>
      <c r="B100" s="46" t="s">
        <v>269</v>
      </c>
      <c r="C100" s="14"/>
      <c r="D100" s="38" t="s">
        <v>189</v>
      </c>
      <c r="E100" s="139">
        <f t="shared" ref="E100:M100" si="27">E101+E102+E103</f>
        <v>0</v>
      </c>
      <c r="F100" s="187">
        <f t="shared" si="27"/>
        <v>0</v>
      </c>
      <c r="G100" s="139">
        <f t="shared" si="27"/>
        <v>0</v>
      </c>
      <c r="H100" s="187">
        <f t="shared" si="27"/>
        <v>0</v>
      </c>
      <c r="I100" s="139">
        <f t="shared" si="27"/>
        <v>0</v>
      </c>
      <c r="J100" s="139">
        <f t="shared" si="27"/>
        <v>0</v>
      </c>
      <c r="K100" s="140">
        <f t="shared" si="27"/>
        <v>0</v>
      </c>
      <c r="L100" s="52">
        <f t="shared" si="18"/>
        <v>0</v>
      </c>
      <c r="M100" s="139">
        <f t="shared" si="27"/>
        <v>0</v>
      </c>
    </row>
    <row r="101" spans="1:13" s="24" customFormat="1" ht="22.7" customHeight="1" x14ac:dyDescent="0.3">
      <c r="A101" s="45"/>
      <c r="B101" s="46"/>
      <c r="C101" s="14" t="s">
        <v>270</v>
      </c>
      <c r="D101" s="87" t="s">
        <v>190</v>
      </c>
      <c r="E101" s="112"/>
      <c r="F101" s="188"/>
      <c r="G101" s="112"/>
      <c r="H101" s="207"/>
      <c r="I101" s="141"/>
      <c r="J101" s="141"/>
      <c r="K101" s="142"/>
      <c r="L101" s="52"/>
      <c r="M101" s="141"/>
    </row>
    <row r="102" spans="1:13" s="24" customFormat="1" ht="22.7" customHeight="1" x14ac:dyDescent="0.3">
      <c r="A102" s="45"/>
      <c r="B102" s="46"/>
      <c r="C102" s="14" t="s">
        <v>271</v>
      </c>
      <c r="D102" s="87" t="s">
        <v>275</v>
      </c>
      <c r="E102" s="112"/>
      <c r="F102" s="188"/>
      <c r="G102" s="112"/>
      <c r="H102" s="207"/>
      <c r="I102" s="141"/>
      <c r="J102" s="141"/>
      <c r="K102" s="142"/>
      <c r="L102" s="52"/>
      <c r="M102" s="141"/>
    </row>
    <row r="103" spans="1:13" s="24" customFormat="1" ht="22.7" customHeight="1" x14ac:dyDescent="0.3">
      <c r="A103" s="45"/>
      <c r="B103" s="46"/>
      <c r="C103" s="14" t="s">
        <v>272</v>
      </c>
      <c r="D103" s="87" t="s">
        <v>192</v>
      </c>
      <c r="E103" s="112"/>
      <c r="F103" s="188"/>
      <c r="G103" s="112"/>
      <c r="H103" s="207"/>
      <c r="I103" s="141"/>
      <c r="J103" s="141"/>
      <c r="K103" s="142"/>
      <c r="L103" s="52"/>
      <c r="M103" s="141"/>
    </row>
    <row r="104" spans="1:13" s="24" customFormat="1" ht="22.7" customHeight="1" x14ac:dyDescent="0.3">
      <c r="A104" s="45"/>
      <c r="B104" s="86" t="s">
        <v>244</v>
      </c>
      <c r="C104" s="14"/>
      <c r="D104" s="88" t="s">
        <v>248</v>
      </c>
      <c r="E104" s="143">
        <f t="shared" ref="E104:M104" si="28">E105+E106+E107</f>
        <v>0</v>
      </c>
      <c r="F104" s="189">
        <f t="shared" si="28"/>
        <v>0</v>
      </c>
      <c r="G104" s="143">
        <f t="shared" si="28"/>
        <v>0</v>
      </c>
      <c r="H104" s="189">
        <f t="shared" si="28"/>
        <v>0</v>
      </c>
      <c r="I104" s="143">
        <f t="shared" si="28"/>
        <v>0</v>
      </c>
      <c r="J104" s="143">
        <f t="shared" si="28"/>
        <v>0</v>
      </c>
      <c r="K104" s="144">
        <f t="shared" si="28"/>
        <v>0</v>
      </c>
      <c r="L104" s="52">
        <f t="shared" si="18"/>
        <v>0</v>
      </c>
      <c r="M104" s="143">
        <f t="shared" si="28"/>
        <v>0</v>
      </c>
    </row>
    <row r="105" spans="1:13" s="24" customFormat="1" ht="22.7" customHeight="1" x14ac:dyDescent="0.3">
      <c r="A105" s="45"/>
      <c r="B105" s="46"/>
      <c r="C105" s="89" t="s">
        <v>245</v>
      </c>
      <c r="D105" s="87" t="s">
        <v>190</v>
      </c>
      <c r="E105" s="112"/>
      <c r="F105" s="188"/>
      <c r="G105" s="112"/>
      <c r="H105" s="207"/>
      <c r="I105" s="143"/>
      <c r="J105" s="143"/>
      <c r="K105" s="144"/>
      <c r="L105" s="52"/>
      <c r="M105" s="58"/>
    </row>
    <row r="106" spans="1:13" s="24" customFormat="1" ht="22.7" customHeight="1" x14ac:dyDescent="0.3">
      <c r="A106" s="45"/>
      <c r="B106" s="46"/>
      <c r="C106" s="89" t="s">
        <v>246</v>
      </c>
      <c r="D106" s="87" t="s">
        <v>275</v>
      </c>
      <c r="E106" s="112"/>
      <c r="F106" s="188"/>
      <c r="G106" s="112"/>
      <c r="H106" s="207"/>
      <c r="I106" s="143"/>
      <c r="J106" s="143"/>
      <c r="K106" s="144"/>
      <c r="L106" s="52"/>
      <c r="M106" s="58"/>
    </row>
    <row r="107" spans="1:13" s="24" customFormat="1" ht="22.7" customHeight="1" x14ac:dyDescent="0.3">
      <c r="A107" s="45"/>
      <c r="B107" s="46"/>
      <c r="C107" s="89" t="s">
        <v>247</v>
      </c>
      <c r="D107" s="87" t="s">
        <v>192</v>
      </c>
      <c r="E107" s="112"/>
      <c r="F107" s="188"/>
      <c r="G107" s="112"/>
      <c r="H107" s="207"/>
      <c r="I107" s="143"/>
      <c r="J107" s="143"/>
      <c r="K107" s="144"/>
      <c r="L107" s="52"/>
      <c r="M107" s="58"/>
    </row>
    <row r="108" spans="1:13" s="24" customFormat="1" ht="22.7" customHeight="1" x14ac:dyDescent="0.3">
      <c r="A108" s="45"/>
      <c r="B108" s="46" t="s">
        <v>224</v>
      </c>
      <c r="C108" s="14"/>
      <c r="D108" s="38" t="s">
        <v>225</v>
      </c>
      <c r="E108" s="145">
        <f t="shared" ref="E108:M108" si="29">SUM(E109:E111)</f>
        <v>0</v>
      </c>
      <c r="F108" s="190">
        <f t="shared" si="29"/>
        <v>0</v>
      </c>
      <c r="G108" s="145">
        <f t="shared" si="29"/>
        <v>0</v>
      </c>
      <c r="H108" s="190">
        <f t="shared" si="29"/>
        <v>0</v>
      </c>
      <c r="I108" s="145">
        <f t="shared" si="29"/>
        <v>0</v>
      </c>
      <c r="J108" s="145">
        <f t="shared" si="29"/>
        <v>0</v>
      </c>
      <c r="K108" s="146">
        <f t="shared" si="29"/>
        <v>0</v>
      </c>
      <c r="L108" s="52">
        <f t="shared" si="18"/>
        <v>0</v>
      </c>
      <c r="M108" s="145">
        <f t="shared" si="29"/>
        <v>0</v>
      </c>
    </row>
    <row r="109" spans="1:13" s="24" customFormat="1" ht="22.7" customHeight="1" x14ac:dyDescent="0.3">
      <c r="A109" s="45"/>
      <c r="B109" s="46"/>
      <c r="C109" s="14" t="s">
        <v>226</v>
      </c>
      <c r="D109" s="47" t="s">
        <v>190</v>
      </c>
      <c r="E109" s="112"/>
      <c r="F109" s="186"/>
      <c r="G109" s="112"/>
      <c r="H109" s="186"/>
      <c r="I109" s="112"/>
      <c r="J109" s="112"/>
      <c r="K109" s="165"/>
      <c r="L109" s="52"/>
      <c r="M109" s="58"/>
    </row>
    <row r="110" spans="1:13" s="24" customFormat="1" ht="22.7" customHeight="1" x14ac:dyDescent="0.3">
      <c r="A110" s="45"/>
      <c r="B110" s="46"/>
      <c r="C110" s="14" t="s">
        <v>227</v>
      </c>
      <c r="D110" s="47" t="s">
        <v>275</v>
      </c>
      <c r="E110" s="112"/>
      <c r="F110" s="186"/>
      <c r="G110" s="112"/>
      <c r="H110" s="186"/>
      <c r="I110" s="112"/>
      <c r="J110" s="112"/>
      <c r="K110" s="165"/>
      <c r="L110" s="52"/>
      <c r="M110" s="58"/>
    </row>
    <row r="111" spans="1:13" s="24" customFormat="1" ht="22.7" customHeight="1" x14ac:dyDescent="0.3">
      <c r="A111" s="45"/>
      <c r="B111" s="46"/>
      <c r="C111" s="14" t="s">
        <v>228</v>
      </c>
      <c r="D111" s="47" t="s">
        <v>192</v>
      </c>
      <c r="E111" s="112"/>
      <c r="F111" s="186"/>
      <c r="G111" s="112"/>
      <c r="H111" s="186"/>
      <c r="I111" s="112"/>
      <c r="J111" s="112"/>
      <c r="K111" s="165"/>
      <c r="L111" s="52"/>
      <c r="M111" s="58"/>
    </row>
    <row r="112" spans="1:13" s="24" customFormat="1" ht="22.7" customHeight="1" x14ac:dyDescent="0.3">
      <c r="A112" s="45"/>
      <c r="B112" s="46" t="s">
        <v>267</v>
      </c>
      <c r="C112" s="14"/>
      <c r="D112" s="47" t="s">
        <v>268</v>
      </c>
      <c r="E112" s="112"/>
      <c r="F112" s="186"/>
      <c r="G112" s="112"/>
      <c r="H112" s="186"/>
      <c r="I112" s="112"/>
      <c r="J112" s="112"/>
      <c r="K112" s="165"/>
      <c r="L112" s="52"/>
      <c r="M112" s="58"/>
    </row>
    <row r="113" spans="1:19" s="24" customFormat="1" ht="22.7" customHeight="1" x14ac:dyDescent="0.3">
      <c r="A113" s="45"/>
      <c r="B113" s="46" t="s">
        <v>229</v>
      </c>
      <c r="C113" s="14"/>
      <c r="D113" s="38" t="s">
        <v>230</v>
      </c>
      <c r="E113" s="145">
        <f t="shared" ref="E113:M113" si="30">SUM(E114:E116)</f>
        <v>0</v>
      </c>
      <c r="F113" s="190">
        <f t="shared" si="30"/>
        <v>0</v>
      </c>
      <c r="G113" s="145">
        <f t="shared" si="30"/>
        <v>0</v>
      </c>
      <c r="H113" s="190">
        <f t="shared" si="30"/>
        <v>0</v>
      </c>
      <c r="I113" s="145">
        <f t="shared" si="30"/>
        <v>0</v>
      </c>
      <c r="J113" s="145">
        <f t="shared" si="30"/>
        <v>0</v>
      </c>
      <c r="K113" s="146">
        <f t="shared" si="30"/>
        <v>0</v>
      </c>
      <c r="L113" s="52">
        <f t="shared" si="18"/>
        <v>0</v>
      </c>
      <c r="M113" s="145">
        <f t="shared" si="30"/>
        <v>0</v>
      </c>
    </row>
    <row r="114" spans="1:19" s="24" customFormat="1" ht="22.7" customHeight="1" x14ac:dyDescent="0.3">
      <c r="A114" s="45"/>
      <c r="B114" s="46"/>
      <c r="C114" s="14" t="s">
        <v>231</v>
      </c>
      <c r="D114" s="47" t="s">
        <v>190</v>
      </c>
      <c r="E114" s="112"/>
      <c r="F114" s="186"/>
      <c r="G114" s="112"/>
      <c r="H114" s="186"/>
      <c r="I114" s="112"/>
      <c r="J114" s="112"/>
      <c r="K114" s="165"/>
      <c r="L114" s="52"/>
      <c r="M114" s="58"/>
    </row>
    <row r="115" spans="1:19" s="24" customFormat="1" ht="22.7" customHeight="1" x14ac:dyDescent="0.3">
      <c r="A115" s="45"/>
      <c r="B115" s="46"/>
      <c r="C115" s="14" t="s">
        <v>232</v>
      </c>
      <c r="D115" s="47" t="s">
        <v>275</v>
      </c>
      <c r="E115" s="112"/>
      <c r="F115" s="186"/>
      <c r="G115" s="112"/>
      <c r="H115" s="186"/>
      <c r="I115" s="112"/>
      <c r="J115" s="112"/>
      <c r="K115" s="165"/>
      <c r="L115" s="52"/>
      <c r="M115" s="58"/>
    </row>
    <row r="116" spans="1:19" s="24" customFormat="1" ht="22.7" customHeight="1" x14ac:dyDescent="0.3">
      <c r="A116" s="45"/>
      <c r="B116" s="46"/>
      <c r="C116" s="14" t="s">
        <v>233</v>
      </c>
      <c r="D116" s="47" t="s">
        <v>192</v>
      </c>
      <c r="E116" s="112"/>
      <c r="F116" s="186"/>
      <c r="G116" s="112"/>
      <c r="H116" s="186"/>
      <c r="I116" s="112"/>
      <c r="J116" s="112"/>
      <c r="K116" s="165"/>
      <c r="L116" s="52"/>
      <c r="M116" s="58"/>
    </row>
    <row r="117" spans="1:19" s="24" customFormat="1" ht="22.7" customHeight="1" x14ac:dyDescent="0.3">
      <c r="A117" s="45"/>
      <c r="B117" s="91" t="s">
        <v>255</v>
      </c>
      <c r="C117" s="14"/>
      <c r="D117" s="47" t="s">
        <v>256</v>
      </c>
      <c r="E117" s="145">
        <f t="shared" ref="E117:M117" si="31">SUM(E118:E118)</f>
        <v>0</v>
      </c>
      <c r="F117" s="190">
        <f t="shared" si="31"/>
        <v>0</v>
      </c>
      <c r="G117" s="145">
        <f t="shared" si="31"/>
        <v>0</v>
      </c>
      <c r="H117" s="190">
        <f t="shared" si="31"/>
        <v>0</v>
      </c>
      <c r="I117" s="145">
        <f t="shared" si="31"/>
        <v>0</v>
      </c>
      <c r="J117" s="145">
        <f t="shared" si="31"/>
        <v>0</v>
      </c>
      <c r="K117" s="146">
        <f t="shared" si="31"/>
        <v>0</v>
      </c>
      <c r="L117" s="52">
        <f t="shared" si="18"/>
        <v>0</v>
      </c>
      <c r="M117" s="145">
        <f t="shared" si="31"/>
        <v>0</v>
      </c>
    </row>
    <row r="118" spans="1:19" s="24" customFormat="1" ht="22.7" customHeight="1" x14ac:dyDescent="0.3">
      <c r="A118" s="45"/>
      <c r="B118" s="46"/>
      <c r="C118" s="14" t="s">
        <v>257</v>
      </c>
      <c r="D118" s="47" t="s">
        <v>192</v>
      </c>
      <c r="E118" s="112"/>
      <c r="F118" s="186"/>
      <c r="G118" s="112"/>
      <c r="H118" s="186"/>
      <c r="I118" s="112"/>
      <c r="J118" s="112"/>
      <c r="K118" s="165"/>
      <c r="L118" s="52"/>
      <c r="M118" s="58"/>
    </row>
    <row r="119" spans="1:19" s="24" customFormat="1" ht="22.7" customHeight="1" x14ac:dyDescent="0.3">
      <c r="A119" s="45"/>
      <c r="B119" s="46" t="s">
        <v>281</v>
      </c>
      <c r="C119" s="14"/>
      <c r="D119" s="47" t="s">
        <v>283</v>
      </c>
      <c r="E119" s="119">
        <f t="shared" ref="E119:M119" si="32">E120</f>
        <v>0</v>
      </c>
      <c r="F119" s="191">
        <f t="shared" si="32"/>
        <v>0</v>
      </c>
      <c r="G119" s="119">
        <f t="shared" si="32"/>
        <v>0</v>
      </c>
      <c r="H119" s="191">
        <f t="shared" si="32"/>
        <v>0</v>
      </c>
      <c r="I119" s="119">
        <f t="shared" si="32"/>
        <v>0</v>
      </c>
      <c r="J119" s="119">
        <f t="shared" si="32"/>
        <v>0</v>
      </c>
      <c r="K119" s="120">
        <f t="shared" si="32"/>
        <v>0</v>
      </c>
      <c r="L119" s="52">
        <f t="shared" si="18"/>
        <v>0</v>
      </c>
      <c r="M119" s="119">
        <f t="shared" si="32"/>
        <v>0</v>
      </c>
    </row>
    <row r="120" spans="1:19" s="24" customFormat="1" ht="22.7" customHeight="1" x14ac:dyDescent="0.3">
      <c r="A120" s="45"/>
      <c r="B120" s="46"/>
      <c r="C120" s="106" t="s">
        <v>282</v>
      </c>
      <c r="D120" s="47" t="s">
        <v>192</v>
      </c>
      <c r="E120" s="112"/>
      <c r="F120" s="186"/>
      <c r="G120" s="112"/>
      <c r="H120" s="186"/>
      <c r="I120" s="112"/>
      <c r="J120" s="112"/>
      <c r="K120" s="165"/>
      <c r="L120" s="52"/>
      <c r="M120" s="58"/>
    </row>
    <row r="121" spans="1:19" s="24" customFormat="1" ht="22.7" customHeight="1" x14ac:dyDescent="0.3">
      <c r="A121" s="45"/>
      <c r="B121" s="91" t="s">
        <v>258</v>
      </c>
      <c r="C121" s="107"/>
      <c r="D121" s="47" t="s">
        <v>261</v>
      </c>
      <c r="E121" s="119">
        <f t="shared" ref="E121:M121" si="33">E122+E123</f>
        <v>0</v>
      </c>
      <c r="F121" s="191">
        <f t="shared" si="33"/>
        <v>0</v>
      </c>
      <c r="G121" s="119">
        <f t="shared" si="33"/>
        <v>0</v>
      </c>
      <c r="H121" s="191">
        <f t="shared" si="33"/>
        <v>0</v>
      </c>
      <c r="I121" s="119">
        <f t="shared" si="33"/>
        <v>0</v>
      </c>
      <c r="J121" s="119">
        <f t="shared" si="33"/>
        <v>0</v>
      </c>
      <c r="K121" s="120">
        <f t="shared" si="33"/>
        <v>0</v>
      </c>
      <c r="L121" s="52">
        <f t="shared" si="18"/>
        <v>0</v>
      </c>
      <c r="M121" s="119">
        <f t="shared" si="33"/>
        <v>0</v>
      </c>
    </row>
    <row r="122" spans="1:19" s="24" customFormat="1" ht="22.7" customHeight="1" x14ac:dyDescent="0.3">
      <c r="A122" s="45"/>
      <c r="B122" s="46"/>
      <c r="C122" s="14" t="s">
        <v>259</v>
      </c>
      <c r="D122" s="47" t="s">
        <v>262</v>
      </c>
      <c r="E122" s="112"/>
      <c r="F122" s="186"/>
      <c r="G122" s="112"/>
      <c r="H122" s="186"/>
      <c r="I122" s="112"/>
      <c r="J122" s="112"/>
      <c r="K122" s="165"/>
      <c r="L122" s="52"/>
      <c r="M122" s="58"/>
    </row>
    <row r="123" spans="1:19" s="24" customFormat="1" ht="22.7" customHeight="1" x14ac:dyDescent="0.3">
      <c r="A123" s="45"/>
      <c r="B123" s="46"/>
      <c r="C123" s="14" t="s">
        <v>260</v>
      </c>
      <c r="D123" s="47" t="s">
        <v>263</v>
      </c>
      <c r="E123" s="112"/>
      <c r="F123" s="186"/>
      <c r="G123" s="112"/>
      <c r="H123" s="186"/>
      <c r="I123" s="112"/>
      <c r="J123" s="112"/>
      <c r="K123" s="165"/>
      <c r="L123" s="52"/>
      <c r="M123" s="58"/>
    </row>
    <row r="124" spans="1:19" ht="22.7" customHeight="1" x14ac:dyDescent="0.3">
      <c r="A124" s="15">
        <v>59</v>
      </c>
      <c r="B124" s="13"/>
      <c r="C124" s="14"/>
      <c r="D124" s="43" t="s">
        <v>221</v>
      </c>
      <c r="E124" s="92">
        <f t="shared" ref="E124:M124" si="34">SUM(E125:E127)</f>
        <v>1320000</v>
      </c>
      <c r="F124" s="192">
        <f t="shared" si="34"/>
        <v>3056000</v>
      </c>
      <c r="G124" s="92">
        <f t="shared" si="34"/>
        <v>1320000</v>
      </c>
      <c r="H124" s="192">
        <f t="shared" si="34"/>
        <v>3056000</v>
      </c>
      <c r="I124" s="92">
        <f t="shared" si="34"/>
        <v>2964632</v>
      </c>
      <c r="J124" s="92">
        <f t="shared" si="34"/>
        <v>2964632</v>
      </c>
      <c r="K124" s="108">
        <f t="shared" si="34"/>
        <v>2964632</v>
      </c>
      <c r="L124" s="52">
        <f t="shared" si="18"/>
        <v>0</v>
      </c>
      <c r="M124" s="92">
        <f t="shared" si="34"/>
        <v>2969151</v>
      </c>
    </row>
    <row r="125" spans="1:19" ht="22.7" customHeight="1" x14ac:dyDescent="0.3">
      <c r="A125" s="15"/>
      <c r="B125" s="13" t="s">
        <v>219</v>
      </c>
      <c r="C125" s="14"/>
      <c r="D125" s="47" t="s">
        <v>220</v>
      </c>
      <c r="E125" s="112"/>
      <c r="F125" s="186">
        <f>[2]dj!$G$244</f>
        <v>1865000</v>
      </c>
      <c r="G125" s="112"/>
      <c r="H125" s="206">
        <f>[2]dj!$G$245</f>
        <v>1865000</v>
      </c>
      <c r="I125" s="58">
        <v>1776102</v>
      </c>
      <c r="J125" s="58">
        <v>1776102</v>
      </c>
      <c r="K125" s="133">
        <v>1776102</v>
      </c>
      <c r="L125" s="52"/>
      <c r="M125" s="58">
        <v>1776102</v>
      </c>
    </row>
    <row r="126" spans="1:19" ht="22.7" customHeight="1" x14ac:dyDescent="0.3">
      <c r="A126" s="15"/>
      <c r="B126" s="13" t="s">
        <v>222</v>
      </c>
      <c r="C126" s="14"/>
      <c r="D126" s="47" t="s">
        <v>223</v>
      </c>
      <c r="E126" s="112"/>
      <c r="F126" s="186">
        <f>[2]dj!$G$246</f>
        <v>0</v>
      </c>
      <c r="G126" s="112"/>
      <c r="H126" s="206">
        <f>[2]dj!$G$247</f>
        <v>0</v>
      </c>
      <c r="I126" s="58"/>
      <c r="J126" s="58"/>
      <c r="K126" s="133"/>
      <c r="L126" s="52"/>
      <c r="M126" s="58"/>
    </row>
    <row r="127" spans="1:19" ht="22.7" customHeight="1" x14ac:dyDescent="0.3">
      <c r="A127" s="15"/>
      <c r="B127" s="13" t="s">
        <v>251</v>
      </c>
      <c r="C127" s="14"/>
      <c r="D127" s="47" t="s">
        <v>252</v>
      </c>
      <c r="E127" s="112">
        <f>[1]dj!$G$250</f>
        <v>1320000</v>
      </c>
      <c r="F127" s="186">
        <f>[2]dj!$G$248</f>
        <v>1191000</v>
      </c>
      <c r="G127" s="112">
        <f>[1]dj!$G$251</f>
        <v>1320000</v>
      </c>
      <c r="H127" s="206">
        <f>[2]dj!$G$249</f>
        <v>1191000</v>
      </c>
      <c r="I127" s="133">
        <v>1188530</v>
      </c>
      <c r="J127" s="133">
        <v>1188530</v>
      </c>
      <c r="K127" s="133">
        <v>1188530</v>
      </c>
      <c r="L127" s="52"/>
      <c r="M127" s="58">
        <v>1193049</v>
      </c>
      <c r="S127" s="105">
        <f>I127-K127</f>
        <v>0</v>
      </c>
    </row>
    <row r="128" spans="1:19" ht="22.7" customHeight="1" x14ac:dyDescent="0.3">
      <c r="A128" s="9">
        <v>65</v>
      </c>
      <c r="B128" s="10"/>
      <c r="C128" s="11"/>
      <c r="D128" s="34" t="s">
        <v>278</v>
      </c>
      <c r="E128" s="53">
        <f t="shared" ref="E128:M128" si="35">SUM(E129:E129)</f>
        <v>0</v>
      </c>
      <c r="F128" s="184">
        <f t="shared" si="35"/>
        <v>0</v>
      </c>
      <c r="G128" s="53">
        <f t="shared" si="35"/>
        <v>0</v>
      </c>
      <c r="H128" s="184">
        <f t="shared" si="35"/>
        <v>0</v>
      </c>
      <c r="I128" s="53">
        <f t="shared" si="35"/>
        <v>0</v>
      </c>
      <c r="J128" s="53">
        <f t="shared" si="35"/>
        <v>0</v>
      </c>
      <c r="K128" s="137">
        <f t="shared" si="35"/>
        <v>0</v>
      </c>
      <c r="L128" s="52">
        <f t="shared" si="18"/>
        <v>0</v>
      </c>
      <c r="M128" s="53">
        <f t="shared" si="35"/>
        <v>435914</v>
      </c>
    </row>
    <row r="129" spans="1:192" ht="22.7" customHeight="1" x14ac:dyDescent="0.3">
      <c r="A129" s="9"/>
      <c r="B129" s="10" t="s">
        <v>188</v>
      </c>
      <c r="C129" s="11"/>
      <c r="D129" s="35" t="s">
        <v>279</v>
      </c>
      <c r="E129" s="112"/>
      <c r="F129" s="186"/>
      <c r="G129" s="112"/>
      <c r="H129" s="206"/>
      <c r="I129" s="58"/>
      <c r="J129" s="58"/>
      <c r="K129" s="133"/>
      <c r="L129" s="52"/>
      <c r="M129" s="133">
        <v>435914</v>
      </c>
    </row>
    <row r="130" spans="1:192" ht="22.7" customHeight="1" x14ac:dyDescent="0.3">
      <c r="A130" s="9"/>
      <c r="B130" s="10"/>
      <c r="C130" s="11"/>
      <c r="D130" s="34" t="s">
        <v>291</v>
      </c>
      <c r="E130" s="135">
        <f t="shared" ref="E130:M130" si="36">E131</f>
        <v>0</v>
      </c>
      <c r="F130" s="183">
        <f t="shared" si="36"/>
        <v>3959000</v>
      </c>
      <c r="G130" s="135">
        <f t="shared" si="36"/>
        <v>0</v>
      </c>
      <c r="H130" s="183">
        <f t="shared" si="36"/>
        <v>3959000</v>
      </c>
      <c r="I130" s="135">
        <f t="shared" si="36"/>
        <v>3462665</v>
      </c>
      <c r="J130" s="135">
        <f t="shared" si="36"/>
        <v>3462665</v>
      </c>
      <c r="K130" s="136">
        <f t="shared" si="36"/>
        <v>3462665</v>
      </c>
      <c r="L130" s="52">
        <f t="shared" si="18"/>
        <v>0</v>
      </c>
      <c r="M130" s="135">
        <f t="shared" si="36"/>
        <v>908309</v>
      </c>
    </row>
    <row r="131" spans="1:192" ht="22.7" customHeight="1" x14ac:dyDescent="0.3">
      <c r="A131" s="9">
        <v>71</v>
      </c>
      <c r="B131" s="10"/>
      <c r="C131" s="11"/>
      <c r="D131" s="34" t="s">
        <v>292</v>
      </c>
      <c r="E131" s="53">
        <f t="shared" ref="E131:M131" si="37">E132+E137</f>
        <v>0</v>
      </c>
      <c r="F131" s="184">
        <f t="shared" si="37"/>
        <v>3959000</v>
      </c>
      <c r="G131" s="53">
        <f t="shared" si="37"/>
        <v>0</v>
      </c>
      <c r="H131" s="184">
        <f t="shared" si="37"/>
        <v>3959000</v>
      </c>
      <c r="I131" s="53">
        <f t="shared" si="37"/>
        <v>3462665</v>
      </c>
      <c r="J131" s="53">
        <f t="shared" si="37"/>
        <v>3462665</v>
      </c>
      <c r="K131" s="137">
        <f t="shared" si="37"/>
        <v>3462665</v>
      </c>
      <c r="L131" s="52">
        <f t="shared" si="18"/>
        <v>0</v>
      </c>
      <c r="M131" s="53">
        <f t="shared" si="37"/>
        <v>908309</v>
      </c>
    </row>
    <row r="132" spans="1:192" ht="22.7" customHeight="1" x14ac:dyDescent="0.3">
      <c r="A132" s="9"/>
      <c r="B132" s="10" t="s">
        <v>51</v>
      </c>
      <c r="C132" s="11"/>
      <c r="D132" s="34" t="s">
        <v>52</v>
      </c>
      <c r="E132" s="54">
        <f t="shared" ref="E132:M132" si="38">SUM(E133:E136)</f>
        <v>0</v>
      </c>
      <c r="F132" s="185">
        <f t="shared" si="38"/>
        <v>3959000</v>
      </c>
      <c r="G132" s="54">
        <f t="shared" si="38"/>
        <v>0</v>
      </c>
      <c r="H132" s="185">
        <f t="shared" si="38"/>
        <v>3959000</v>
      </c>
      <c r="I132" s="54">
        <f t="shared" si="38"/>
        <v>3462665</v>
      </c>
      <c r="J132" s="54">
        <f t="shared" si="38"/>
        <v>3462665</v>
      </c>
      <c r="K132" s="138">
        <f t="shared" si="38"/>
        <v>3462665</v>
      </c>
      <c r="L132" s="52">
        <f t="shared" si="18"/>
        <v>0</v>
      </c>
      <c r="M132" s="54">
        <f t="shared" si="38"/>
        <v>908309</v>
      </c>
    </row>
    <row r="133" spans="1:192" ht="22.7" customHeight="1" x14ac:dyDescent="0.3">
      <c r="A133" s="9"/>
      <c r="B133" s="10"/>
      <c r="C133" s="11" t="s">
        <v>53</v>
      </c>
      <c r="D133" s="35" t="s">
        <v>99</v>
      </c>
      <c r="E133" s="112">
        <f>[1]dj!$G$262</f>
        <v>0</v>
      </c>
      <c r="F133" s="186">
        <f>[2]dj!$G$260</f>
        <v>58000</v>
      </c>
      <c r="G133" s="112">
        <f>[1]dj!$G$263</f>
        <v>0</v>
      </c>
      <c r="H133" s="206">
        <f>[2]dj!$G$261</f>
        <v>58000</v>
      </c>
      <c r="I133" s="58">
        <v>57565</v>
      </c>
      <c r="J133" s="58">
        <v>57565</v>
      </c>
      <c r="K133" s="133">
        <v>57565</v>
      </c>
      <c r="L133" s="52"/>
      <c r="M133" s="58">
        <v>30243</v>
      </c>
    </row>
    <row r="134" spans="1:192" ht="22.7" customHeight="1" x14ac:dyDescent="0.3">
      <c r="A134" s="9"/>
      <c r="B134" s="10"/>
      <c r="C134" s="11" t="s">
        <v>100</v>
      </c>
      <c r="D134" s="35" t="s">
        <v>54</v>
      </c>
      <c r="E134" s="112"/>
      <c r="F134" s="186">
        <f>[2]dj!$G$262</f>
        <v>3878000</v>
      </c>
      <c r="G134" s="112"/>
      <c r="H134" s="206">
        <f>[2]dj!$G$263</f>
        <v>3878000</v>
      </c>
      <c r="I134" s="58">
        <v>3384089</v>
      </c>
      <c r="J134" s="58">
        <v>3384089</v>
      </c>
      <c r="K134" s="133">
        <v>3384089</v>
      </c>
      <c r="L134" s="52"/>
      <c r="M134" s="58">
        <v>707325</v>
      </c>
    </row>
    <row r="135" spans="1:192" ht="22.7" customHeight="1" x14ac:dyDescent="0.3">
      <c r="A135" s="9"/>
      <c r="B135" s="10"/>
      <c r="C135" s="11" t="s">
        <v>101</v>
      </c>
      <c r="D135" s="35" t="s">
        <v>102</v>
      </c>
      <c r="E135" s="112"/>
      <c r="F135" s="186">
        <f>[2]dj!$G$264</f>
        <v>0</v>
      </c>
      <c r="G135" s="112"/>
      <c r="H135" s="206">
        <f>[2]dj!$G$265</f>
        <v>0</v>
      </c>
      <c r="I135" s="58"/>
      <c r="J135" s="58"/>
      <c r="K135" s="133"/>
      <c r="L135" s="52"/>
      <c r="M135" s="58">
        <v>111963</v>
      </c>
    </row>
    <row r="136" spans="1:192" ht="22.7" customHeight="1" x14ac:dyDescent="0.3">
      <c r="A136" s="9"/>
      <c r="B136" s="10"/>
      <c r="C136" s="11" t="s">
        <v>103</v>
      </c>
      <c r="D136" s="35" t="s">
        <v>200</v>
      </c>
      <c r="E136" s="112"/>
      <c r="F136" s="186">
        <f>[2]dj!$G$266</f>
        <v>23000</v>
      </c>
      <c r="G136" s="112"/>
      <c r="H136" s="206">
        <f>[2]dj!$G$267</f>
        <v>23000</v>
      </c>
      <c r="I136" s="58">
        <v>21011</v>
      </c>
      <c r="J136" s="58">
        <v>21011</v>
      </c>
      <c r="K136" s="133">
        <v>21011</v>
      </c>
      <c r="L136" s="52"/>
      <c r="M136" s="58">
        <v>58778</v>
      </c>
    </row>
    <row r="137" spans="1:192" ht="22.7" customHeight="1" x14ac:dyDescent="0.3">
      <c r="A137" s="9"/>
      <c r="B137" s="10" t="s">
        <v>55</v>
      </c>
      <c r="C137" s="11"/>
      <c r="D137" s="34" t="s">
        <v>56</v>
      </c>
      <c r="E137" s="112"/>
      <c r="F137" s="186">
        <f>[2]dj!$G$268</f>
        <v>0</v>
      </c>
      <c r="G137" s="112"/>
      <c r="H137" s="206">
        <f>[2]dj!$G$269</f>
        <v>0</v>
      </c>
      <c r="I137" s="58"/>
      <c r="J137" s="58"/>
      <c r="K137" s="133"/>
      <c r="L137" s="52"/>
      <c r="M137" s="58"/>
    </row>
    <row r="138" spans="1:192" ht="22.7" customHeight="1" x14ac:dyDescent="0.3">
      <c r="A138" s="1">
        <v>84</v>
      </c>
      <c r="B138" s="2"/>
      <c r="C138" s="60"/>
      <c r="D138" s="61" t="s">
        <v>243</v>
      </c>
      <c r="E138" s="147">
        <f t="shared" ref="E138:H139" si="39">E139</f>
        <v>0</v>
      </c>
      <c r="F138" s="193">
        <f t="shared" si="39"/>
        <v>0</v>
      </c>
      <c r="G138" s="147">
        <f t="shared" si="39"/>
        <v>0</v>
      </c>
      <c r="H138" s="193">
        <f t="shared" si="39"/>
        <v>0</v>
      </c>
      <c r="I138" s="171">
        <f t="shared" ref="I138:M139" si="40">I139</f>
        <v>-3423029</v>
      </c>
      <c r="J138" s="171">
        <f t="shared" si="40"/>
        <v>-3423029</v>
      </c>
      <c r="K138" s="172">
        <f t="shared" si="40"/>
        <v>-3423029</v>
      </c>
      <c r="L138" s="52">
        <f t="shared" si="18"/>
        <v>0</v>
      </c>
      <c r="M138" s="171">
        <f t="shared" si="40"/>
        <v>0</v>
      </c>
    </row>
    <row r="139" spans="1:192" ht="22.7" customHeight="1" x14ac:dyDescent="0.3">
      <c r="A139" s="1">
        <v>85</v>
      </c>
      <c r="B139" s="2"/>
      <c r="C139" s="60"/>
      <c r="D139" s="109" t="s">
        <v>293</v>
      </c>
      <c r="E139" s="148">
        <f t="shared" si="39"/>
        <v>0</v>
      </c>
      <c r="F139" s="194">
        <f t="shared" si="39"/>
        <v>0</v>
      </c>
      <c r="G139" s="148">
        <f t="shared" si="39"/>
        <v>0</v>
      </c>
      <c r="H139" s="194">
        <f t="shared" si="39"/>
        <v>0</v>
      </c>
      <c r="I139" s="148">
        <f t="shared" si="40"/>
        <v>-3423029</v>
      </c>
      <c r="J139" s="148">
        <f t="shared" si="40"/>
        <v>-3423029</v>
      </c>
      <c r="K139" s="149">
        <f t="shared" si="40"/>
        <v>-3423029</v>
      </c>
      <c r="L139" s="52">
        <f t="shared" ref="L139:L140" si="41">J139-K139</f>
        <v>0</v>
      </c>
      <c r="M139" s="148">
        <f t="shared" si="40"/>
        <v>0</v>
      </c>
    </row>
    <row r="140" spans="1:192" ht="22.7" customHeight="1" x14ac:dyDescent="0.3">
      <c r="A140" s="1"/>
      <c r="B140" s="2" t="s">
        <v>235</v>
      </c>
      <c r="C140" s="60"/>
      <c r="D140" s="61" t="s">
        <v>236</v>
      </c>
      <c r="E140" s="110">
        <f>E141+E142+E143</f>
        <v>0</v>
      </c>
      <c r="F140" s="195">
        <f>F141+F142+F143</f>
        <v>0</v>
      </c>
      <c r="G140" s="110">
        <f>G141+G142+G143</f>
        <v>0</v>
      </c>
      <c r="H140" s="195">
        <f>H141+H142+H143</f>
        <v>0</v>
      </c>
      <c r="I140" s="110">
        <f>+I141+I142+I143</f>
        <v>-3423029</v>
      </c>
      <c r="J140" s="110">
        <f>+J141+J142+J143</f>
        <v>-3423029</v>
      </c>
      <c r="K140" s="113">
        <f>+K141+K142+K143</f>
        <v>-3423029</v>
      </c>
      <c r="L140" s="52">
        <f t="shared" si="41"/>
        <v>0</v>
      </c>
      <c r="M140" s="110">
        <f>M141+M142+M143</f>
        <v>0</v>
      </c>
    </row>
    <row r="141" spans="1:192" s="82" customFormat="1" ht="22.7" customHeight="1" x14ac:dyDescent="0.3">
      <c r="A141" s="78"/>
      <c r="B141" s="79"/>
      <c r="C141" s="80" t="s">
        <v>237</v>
      </c>
      <c r="D141" s="81" t="s">
        <v>241</v>
      </c>
      <c r="E141" s="112"/>
      <c r="F141" s="186"/>
      <c r="G141" s="112"/>
      <c r="H141" s="208"/>
      <c r="I141" s="58">
        <v>-3417832</v>
      </c>
      <c r="J141" s="58">
        <v>-3417832</v>
      </c>
      <c r="K141" s="133">
        <v>-3417832</v>
      </c>
      <c r="L141" s="52"/>
      <c r="M141" s="58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</row>
    <row r="142" spans="1:192" s="82" customFormat="1" ht="22.7" customHeight="1" x14ac:dyDescent="0.3">
      <c r="A142" s="78"/>
      <c r="B142" s="79"/>
      <c r="C142" s="80" t="s">
        <v>238</v>
      </c>
      <c r="D142" s="81" t="s">
        <v>240</v>
      </c>
      <c r="E142" s="112"/>
      <c r="F142" s="186"/>
      <c r="G142" s="112"/>
      <c r="H142" s="208"/>
      <c r="I142" s="114">
        <v>-5197</v>
      </c>
      <c r="J142" s="114">
        <v>-5197</v>
      </c>
      <c r="K142" s="168">
        <v>-5197</v>
      </c>
      <c r="L142" s="52"/>
      <c r="M142" s="168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</row>
    <row r="143" spans="1:192" s="82" customFormat="1" ht="22.7" customHeight="1" x14ac:dyDescent="0.3">
      <c r="A143" s="78"/>
      <c r="B143" s="79"/>
      <c r="C143" s="80" t="s">
        <v>239</v>
      </c>
      <c r="D143" s="83" t="s">
        <v>280</v>
      </c>
      <c r="E143" s="112"/>
      <c r="F143" s="186"/>
      <c r="G143" s="112"/>
      <c r="H143" s="208"/>
      <c r="I143" s="114"/>
      <c r="J143" s="114"/>
      <c r="K143" s="168"/>
      <c r="L143" s="52"/>
      <c r="M143" s="168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</row>
    <row r="144" spans="1:192" s="24" customFormat="1" ht="22.7" customHeight="1" x14ac:dyDescent="0.3">
      <c r="A144" s="67"/>
      <c r="B144" s="68"/>
      <c r="C144" s="69"/>
      <c r="D144" s="70"/>
      <c r="E144" s="115"/>
      <c r="F144" s="196"/>
      <c r="G144" s="115"/>
      <c r="H144" s="196"/>
      <c r="I144" s="115"/>
      <c r="J144" s="115"/>
      <c r="K144" s="150"/>
      <c r="L144" s="123"/>
      <c r="M144" s="150"/>
    </row>
    <row r="145" spans="1:13" s="24" customFormat="1" ht="22.7" customHeight="1" x14ac:dyDescent="0.3">
      <c r="A145" s="64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170"/>
      <c r="M145" s="150"/>
    </row>
    <row r="146" spans="1:13" s="24" customFormat="1" ht="22.7" customHeight="1" x14ac:dyDescent="0.3">
      <c r="A146" s="71" t="s">
        <v>57</v>
      </c>
      <c r="B146" s="64"/>
      <c r="C146" s="64"/>
      <c r="D146" s="72"/>
      <c r="E146" s="115">
        <f t="shared" ref="E146:K146" si="42">E147-E10</f>
        <v>0</v>
      </c>
      <c r="F146" s="196">
        <f t="shared" si="42"/>
        <v>0</v>
      </c>
      <c r="G146" s="115">
        <f t="shared" si="42"/>
        <v>0</v>
      </c>
      <c r="H146" s="196">
        <f t="shared" si="42"/>
        <v>0</v>
      </c>
      <c r="I146" s="115">
        <f t="shared" si="42"/>
        <v>0</v>
      </c>
      <c r="J146" s="115">
        <f t="shared" si="42"/>
        <v>0</v>
      </c>
      <c r="K146" s="150">
        <f t="shared" si="42"/>
        <v>0</v>
      </c>
      <c r="L146" s="115">
        <f>L10-L147</f>
        <v>0</v>
      </c>
      <c r="M146" s="150">
        <f>M147-M10</f>
        <v>0</v>
      </c>
    </row>
    <row r="147" spans="1:13" ht="22.7" customHeight="1" x14ac:dyDescent="0.3">
      <c r="A147" s="25" t="s">
        <v>58</v>
      </c>
      <c r="B147" s="25"/>
      <c r="C147" s="25"/>
      <c r="D147" s="7" t="s">
        <v>59</v>
      </c>
      <c r="E147" s="132">
        <f t="shared" ref="E147:K147" si="43">E149</f>
        <v>263185000</v>
      </c>
      <c r="F147" s="197">
        <f t="shared" si="43"/>
        <v>283553000</v>
      </c>
      <c r="G147" s="132">
        <f t="shared" si="43"/>
        <v>263185000</v>
      </c>
      <c r="H147" s="209">
        <f t="shared" si="43"/>
        <v>283553000</v>
      </c>
      <c r="I147" s="151">
        <f t="shared" si="43"/>
        <v>278592679</v>
      </c>
      <c r="J147" s="151">
        <f t="shared" si="43"/>
        <v>278592679</v>
      </c>
      <c r="K147" s="152">
        <f t="shared" si="43"/>
        <v>278592679</v>
      </c>
      <c r="L147" s="52">
        <f>J147-K147</f>
        <v>0</v>
      </c>
      <c r="M147" s="152">
        <f>M149</f>
        <v>278262085</v>
      </c>
    </row>
    <row r="148" spans="1:13" ht="22.7" customHeight="1" x14ac:dyDescent="0.3">
      <c r="A148" s="25" t="s">
        <v>60</v>
      </c>
      <c r="B148" s="25"/>
      <c r="C148" s="25"/>
      <c r="D148" s="7" t="s">
        <v>61</v>
      </c>
      <c r="E148" s="112"/>
      <c r="F148" s="197"/>
      <c r="G148" s="112"/>
      <c r="H148" s="195"/>
      <c r="I148" s="110"/>
      <c r="J148" s="110"/>
      <c r="K148" s="110"/>
      <c r="L148" s="52"/>
      <c r="M148" s="133"/>
    </row>
    <row r="149" spans="1:13" ht="22.7" customHeight="1" x14ac:dyDescent="0.3">
      <c r="A149" s="25" t="s">
        <v>62</v>
      </c>
      <c r="B149" s="25"/>
      <c r="C149" s="25"/>
      <c r="D149" s="7" t="s">
        <v>63</v>
      </c>
      <c r="E149" s="112">
        <f>E10</f>
        <v>263185000</v>
      </c>
      <c r="F149" s="186">
        <f t="shared" ref="F149:M149" si="44">F10</f>
        <v>283553000</v>
      </c>
      <c r="G149" s="112">
        <f t="shared" si="44"/>
        <v>263185000</v>
      </c>
      <c r="H149" s="186">
        <f t="shared" si="44"/>
        <v>283553000</v>
      </c>
      <c r="I149" s="112">
        <f t="shared" si="44"/>
        <v>278592679</v>
      </c>
      <c r="J149" s="112">
        <f t="shared" si="44"/>
        <v>278592679</v>
      </c>
      <c r="K149" s="112">
        <f t="shared" si="44"/>
        <v>278592679</v>
      </c>
      <c r="L149" s="112">
        <f t="shared" si="44"/>
        <v>0</v>
      </c>
      <c r="M149" s="112">
        <f t="shared" si="44"/>
        <v>278262085</v>
      </c>
    </row>
    <row r="150" spans="1:13" ht="22.7" customHeight="1" x14ac:dyDescent="0.3">
      <c r="A150" s="25" t="s">
        <v>64</v>
      </c>
      <c r="B150" s="25"/>
      <c r="C150" s="25"/>
      <c r="D150" s="7" t="s">
        <v>65</v>
      </c>
      <c r="E150" s="112"/>
      <c r="F150" s="197"/>
      <c r="G150" s="112"/>
      <c r="H150" s="195"/>
      <c r="I150" s="110"/>
      <c r="J150" s="110"/>
      <c r="K150" s="110"/>
      <c r="L150" s="52"/>
      <c r="M150" s="133"/>
    </row>
    <row r="151" spans="1:13" ht="22.7" customHeight="1" x14ac:dyDescent="0.3">
      <c r="A151" s="48" t="s">
        <v>198</v>
      </c>
      <c r="B151" s="48"/>
      <c r="C151" s="48"/>
      <c r="D151" s="49" t="s">
        <v>199</v>
      </c>
      <c r="E151" s="112"/>
      <c r="F151" s="197"/>
      <c r="G151" s="112"/>
      <c r="H151" s="195"/>
      <c r="I151" s="110"/>
      <c r="J151" s="110"/>
      <c r="K151" s="110"/>
      <c r="L151" s="52"/>
      <c r="M151" s="133"/>
    </row>
    <row r="152" spans="1:13" ht="20.25" customHeight="1" x14ac:dyDescent="0.3">
      <c r="A152" s="26"/>
      <c r="B152" s="26"/>
      <c r="C152" s="26"/>
      <c r="D152" s="36"/>
      <c r="E152" s="153"/>
      <c r="F152" s="198"/>
      <c r="G152" s="153"/>
      <c r="H152" s="210"/>
      <c r="I152" s="55"/>
      <c r="J152" s="55"/>
      <c r="K152" s="154"/>
      <c r="L152" s="55"/>
      <c r="M152" s="154"/>
    </row>
    <row r="153" spans="1:13" ht="22.5" hidden="1" customHeight="1" x14ac:dyDescent="0.3">
      <c r="A153" s="26"/>
      <c r="B153" s="26"/>
      <c r="C153" s="26"/>
      <c r="D153" s="36"/>
      <c r="E153" s="153"/>
      <c r="F153" s="198">
        <v>0</v>
      </c>
      <c r="G153" s="153"/>
      <c r="H153" s="210">
        <v>0</v>
      </c>
      <c r="I153" s="55">
        <v>0</v>
      </c>
      <c r="J153" s="55">
        <v>0</v>
      </c>
      <c r="K153" s="154">
        <v>0</v>
      </c>
      <c r="L153" s="55"/>
      <c r="M153" s="154">
        <v>0</v>
      </c>
    </row>
    <row r="154" spans="1:13" ht="51" customHeight="1" x14ac:dyDescent="0.3">
      <c r="A154" s="4" t="s">
        <v>1</v>
      </c>
      <c r="B154" s="5" t="s">
        <v>2</v>
      </c>
      <c r="C154" s="4" t="s">
        <v>3</v>
      </c>
      <c r="D154" s="6" t="s">
        <v>4</v>
      </c>
      <c r="E154" s="128" t="s">
        <v>300</v>
      </c>
      <c r="F154" s="179" t="s">
        <v>301</v>
      </c>
      <c r="G154" s="129" t="s">
        <v>302</v>
      </c>
      <c r="H154" s="204" t="s">
        <v>303</v>
      </c>
      <c r="I154" s="56" t="s">
        <v>42</v>
      </c>
      <c r="J154" s="56" t="s">
        <v>89</v>
      </c>
      <c r="K154" s="130" t="s">
        <v>90</v>
      </c>
      <c r="L154" s="56" t="s">
        <v>91</v>
      </c>
      <c r="M154" s="130" t="s">
        <v>92</v>
      </c>
    </row>
    <row r="155" spans="1:13" ht="22.7" customHeight="1" x14ac:dyDescent="0.3">
      <c r="A155" s="217"/>
      <c r="B155" s="217"/>
      <c r="C155" s="217"/>
      <c r="D155" s="217"/>
      <c r="E155" s="112">
        <v>1</v>
      </c>
      <c r="F155" s="186">
        <v>2</v>
      </c>
      <c r="G155" s="112"/>
      <c r="H155" s="206">
        <v>2</v>
      </c>
      <c r="I155" s="58">
        <v>4</v>
      </c>
      <c r="J155" s="58">
        <v>5</v>
      </c>
      <c r="K155" s="133">
        <v>6</v>
      </c>
      <c r="L155" s="58" t="s">
        <v>43</v>
      </c>
      <c r="M155" s="133">
        <v>8</v>
      </c>
    </row>
    <row r="156" spans="1:13" ht="22.7" customHeight="1" x14ac:dyDescent="0.3">
      <c r="A156" s="12" t="s">
        <v>66</v>
      </c>
      <c r="B156" s="12"/>
      <c r="C156" s="12"/>
      <c r="D156" s="35"/>
      <c r="E156" s="132">
        <f t="shared" ref="E156:K156" si="45">E157+E165</f>
        <v>10060000</v>
      </c>
      <c r="F156" s="197">
        <f t="shared" si="45"/>
        <v>11797000</v>
      </c>
      <c r="G156" s="132">
        <f t="shared" si="45"/>
        <v>10060000</v>
      </c>
      <c r="H156" s="195">
        <f t="shared" si="45"/>
        <v>11797000</v>
      </c>
      <c r="I156" s="110">
        <f t="shared" si="45"/>
        <v>11769181</v>
      </c>
      <c r="J156" s="110">
        <f t="shared" si="45"/>
        <v>11769181</v>
      </c>
      <c r="K156" s="113">
        <f t="shared" si="45"/>
        <v>11769181</v>
      </c>
      <c r="L156" s="52">
        <f>J156-K156</f>
        <v>0</v>
      </c>
      <c r="M156" s="110">
        <f>M157+M165</f>
        <v>11722135</v>
      </c>
    </row>
    <row r="157" spans="1:13" ht="22.7" customHeight="1" x14ac:dyDescent="0.3">
      <c r="A157" s="9"/>
      <c r="B157" s="10"/>
      <c r="C157" s="11"/>
      <c r="D157" s="34" t="s">
        <v>67</v>
      </c>
      <c r="E157" s="155">
        <f t="shared" ref="E157:K157" si="46">E158</f>
        <v>10060000</v>
      </c>
      <c r="F157" s="199">
        <f t="shared" si="46"/>
        <v>11797000</v>
      </c>
      <c r="G157" s="155">
        <f t="shared" si="46"/>
        <v>10060000</v>
      </c>
      <c r="H157" s="199">
        <f t="shared" si="46"/>
        <v>11797000</v>
      </c>
      <c r="I157" s="155">
        <f t="shared" si="46"/>
        <v>11769181</v>
      </c>
      <c r="J157" s="155">
        <f t="shared" si="46"/>
        <v>11769181</v>
      </c>
      <c r="K157" s="156">
        <f t="shared" si="46"/>
        <v>11769181</v>
      </c>
      <c r="L157" s="52">
        <f t="shared" ref="L157:L167" si="47">J157-K157</f>
        <v>0</v>
      </c>
      <c r="M157" s="155">
        <f>M158</f>
        <v>11722135</v>
      </c>
    </row>
    <row r="158" spans="1:13" ht="22.7" customHeight="1" x14ac:dyDescent="0.3">
      <c r="A158" s="9">
        <v>20</v>
      </c>
      <c r="B158" s="10"/>
      <c r="C158" s="11"/>
      <c r="D158" s="34" t="s">
        <v>15</v>
      </c>
      <c r="E158" s="157">
        <f t="shared" ref="E158:K158" si="48">E161+E162+E163+E159</f>
        <v>10060000</v>
      </c>
      <c r="F158" s="200">
        <f t="shared" si="48"/>
        <v>11797000</v>
      </c>
      <c r="G158" s="157">
        <f t="shared" si="48"/>
        <v>10060000</v>
      </c>
      <c r="H158" s="200">
        <f t="shared" si="48"/>
        <v>11797000</v>
      </c>
      <c r="I158" s="157">
        <f t="shared" si="48"/>
        <v>11769181</v>
      </c>
      <c r="J158" s="157">
        <f t="shared" si="48"/>
        <v>11769181</v>
      </c>
      <c r="K158" s="158">
        <f t="shared" si="48"/>
        <v>11769181</v>
      </c>
      <c r="L158" s="52">
        <f t="shared" si="47"/>
        <v>0</v>
      </c>
      <c r="M158" s="158">
        <f>M161+M162+M163+M159</f>
        <v>11722135</v>
      </c>
    </row>
    <row r="159" spans="1:13" ht="22.7" customHeight="1" x14ac:dyDescent="0.3">
      <c r="A159" s="9"/>
      <c r="B159" s="10" t="s">
        <v>136</v>
      </c>
      <c r="C159" s="11"/>
      <c r="D159" s="34" t="s">
        <v>16</v>
      </c>
      <c r="E159" s="157">
        <f t="shared" ref="E159:K159" si="49">E160</f>
        <v>3700000</v>
      </c>
      <c r="F159" s="200">
        <f t="shared" si="49"/>
        <v>4724000</v>
      </c>
      <c r="G159" s="157">
        <f t="shared" si="49"/>
        <v>3700000</v>
      </c>
      <c r="H159" s="200">
        <f t="shared" si="49"/>
        <v>4724000</v>
      </c>
      <c r="I159" s="157">
        <f t="shared" si="49"/>
        <v>4717724</v>
      </c>
      <c r="J159" s="157">
        <f t="shared" si="49"/>
        <v>4717724</v>
      </c>
      <c r="K159" s="158">
        <f t="shared" si="49"/>
        <v>4717724</v>
      </c>
      <c r="L159" s="52">
        <f t="shared" si="47"/>
        <v>0</v>
      </c>
      <c r="M159" s="158">
        <f>M160</f>
        <v>4855542</v>
      </c>
    </row>
    <row r="160" spans="1:13" ht="22.7" customHeight="1" x14ac:dyDescent="0.3">
      <c r="A160" s="9"/>
      <c r="B160" s="10"/>
      <c r="C160" s="11" t="s">
        <v>242</v>
      </c>
      <c r="D160" s="34" t="s">
        <v>19</v>
      </c>
      <c r="E160" s="112">
        <f>[1]dj!$G$299</f>
        <v>3700000</v>
      </c>
      <c r="F160" s="197">
        <f>[2]dj!$G$297</f>
        <v>4724000</v>
      </c>
      <c r="G160" s="112">
        <f>[1]dj!$G$300</f>
        <v>3700000</v>
      </c>
      <c r="H160" s="197">
        <f>[2]dj!$G$298</f>
        <v>4724000</v>
      </c>
      <c r="I160" s="132">
        <v>4717724</v>
      </c>
      <c r="J160" s="132">
        <v>4717724</v>
      </c>
      <c r="K160" s="162">
        <v>4717724</v>
      </c>
      <c r="L160" s="52"/>
      <c r="M160" s="162">
        <v>4855542</v>
      </c>
    </row>
    <row r="161" spans="1:192" ht="22.7" customHeight="1" x14ac:dyDescent="0.3">
      <c r="A161" s="9"/>
      <c r="B161" s="10" t="s">
        <v>171</v>
      </c>
      <c r="C161" s="11"/>
      <c r="D161" s="35" t="s">
        <v>172</v>
      </c>
      <c r="E161" s="112">
        <f>[1]dj!$G$301</f>
        <v>140000</v>
      </c>
      <c r="F161" s="186">
        <f>[2]dj!$G$299</f>
        <v>117000</v>
      </c>
      <c r="G161" s="112">
        <f>[1]dj!$G$302</f>
        <v>140000</v>
      </c>
      <c r="H161" s="206">
        <f>[2]dj!$G$300</f>
        <v>117000</v>
      </c>
      <c r="I161" s="58">
        <v>112415</v>
      </c>
      <c r="J161" s="58">
        <v>112415</v>
      </c>
      <c r="K161" s="133">
        <v>112415</v>
      </c>
      <c r="L161" s="52"/>
      <c r="M161" s="58">
        <v>111693</v>
      </c>
    </row>
    <row r="162" spans="1:192" ht="22.7" customHeight="1" x14ac:dyDescent="0.3">
      <c r="A162" s="9"/>
      <c r="B162" s="10" t="s">
        <v>187</v>
      </c>
      <c r="C162" s="11"/>
      <c r="D162" s="34" t="s">
        <v>186</v>
      </c>
      <c r="E162" s="112">
        <f>[1]dj!$G$303</f>
        <v>5800000</v>
      </c>
      <c r="F162" s="186">
        <f>[2]dj!$G$301</f>
        <v>6520000</v>
      </c>
      <c r="G162" s="112">
        <f>[1]dj!$G$304</f>
        <v>5800000</v>
      </c>
      <c r="H162" s="206">
        <f>[2]dj!$G$302</f>
        <v>6520000</v>
      </c>
      <c r="I162" s="58">
        <v>6506890</v>
      </c>
      <c r="J162" s="58">
        <v>6506890</v>
      </c>
      <c r="K162" s="133">
        <v>6506890</v>
      </c>
      <c r="L162" s="52"/>
      <c r="M162" s="58">
        <v>6324180</v>
      </c>
    </row>
    <row r="163" spans="1:192" ht="22.7" customHeight="1" x14ac:dyDescent="0.3">
      <c r="A163" s="15"/>
      <c r="B163" s="50" t="s">
        <v>173</v>
      </c>
      <c r="C163" s="51"/>
      <c r="D163" s="73" t="s">
        <v>31</v>
      </c>
      <c r="E163" s="159">
        <f t="shared" ref="E163:H163" si="50">E164</f>
        <v>420000</v>
      </c>
      <c r="F163" s="201">
        <f t="shared" si="50"/>
        <v>436000</v>
      </c>
      <c r="G163" s="159">
        <f t="shared" si="50"/>
        <v>420000</v>
      </c>
      <c r="H163" s="201">
        <f t="shared" si="50"/>
        <v>436000</v>
      </c>
      <c r="I163" s="159">
        <f>I164</f>
        <v>432152</v>
      </c>
      <c r="J163" s="159">
        <f t="shared" ref="J163:M163" si="51">J164</f>
        <v>432152</v>
      </c>
      <c r="K163" s="159">
        <f t="shared" si="51"/>
        <v>432152</v>
      </c>
      <c r="L163" s="159">
        <f t="shared" si="51"/>
        <v>0</v>
      </c>
      <c r="M163" s="159">
        <f t="shared" si="51"/>
        <v>430720</v>
      </c>
    </row>
    <row r="164" spans="1:192" ht="22.7" customHeight="1" x14ac:dyDescent="0.3">
      <c r="A164" s="15"/>
      <c r="B164" s="50"/>
      <c r="C164" s="51" t="s">
        <v>182</v>
      </c>
      <c r="D164" s="73" t="s">
        <v>183</v>
      </c>
      <c r="E164" s="112">
        <f>[1]dj!$G$307</f>
        <v>420000</v>
      </c>
      <c r="F164" s="186">
        <f>[2]dj!$G$305</f>
        <v>436000</v>
      </c>
      <c r="G164" s="112">
        <f>[1]dj!$G$308</f>
        <v>420000</v>
      </c>
      <c r="H164" s="206">
        <f>[2]dj!$G$306</f>
        <v>436000</v>
      </c>
      <c r="I164" s="58">
        <v>432152</v>
      </c>
      <c r="J164" s="58">
        <v>432152</v>
      </c>
      <c r="K164" s="133">
        <v>432152</v>
      </c>
      <c r="L164" s="52"/>
      <c r="M164" s="58">
        <v>430720</v>
      </c>
    </row>
    <row r="165" spans="1:192" ht="22.7" customHeight="1" x14ac:dyDescent="0.3">
      <c r="A165" s="1">
        <v>84</v>
      </c>
      <c r="B165" s="2"/>
      <c r="C165" s="60"/>
      <c r="D165" s="61" t="s">
        <v>243</v>
      </c>
      <c r="E165" s="160">
        <f t="shared" ref="E165:H166" si="52">E166</f>
        <v>0</v>
      </c>
      <c r="F165" s="202">
        <f t="shared" si="52"/>
        <v>0</v>
      </c>
      <c r="G165" s="160">
        <f t="shared" si="52"/>
        <v>0</v>
      </c>
      <c r="H165" s="202">
        <f t="shared" si="52"/>
        <v>0</v>
      </c>
      <c r="I165" s="116">
        <f t="shared" ref="I165:M166" si="53">I166</f>
        <v>0</v>
      </c>
      <c r="J165" s="116">
        <f t="shared" si="53"/>
        <v>0</v>
      </c>
      <c r="K165" s="117">
        <f t="shared" si="53"/>
        <v>0</v>
      </c>
      <c r="L165" s="52">
        <f t="shared" si="47"/>
        <v>0</v>
      </c>
      <c r="M165" s="116">
        <f t="shared" si="53"/>
        <v>0</v>
      </c>
    </row>
    <row r="166" spans="1:192" ht="22.7" customHeight="1" x14ac:dyDescent="0.3">
      <c r="A166" s="1">
        <v>85</v>
      </c>
      <c r="B166" s="2"/>
      <c r="C166" s="60"/>
      <c r="D166" s="109" t="s">
        <v>234</v>
      </c>
      <c r="E166" s="148">
        <f t="shared" si="52"/>
        <v>0</v>
      </c>
      <c r="F166" s="194">
        <f t="shared" si="52"/>
        <v>0</v>
      </c>
      <c r="G166" s="148">
        <f t="shared" si="52"/>
        <v>0</v>
      </c>
      <c r="H166" s="194">
        <f t="shared" si="52"/>
        <v>0</v>
      </c>
      <c r="I166" s="148">
        <f t="shared" si="53"/>
        <v>0</v>
      </c>
      <c r="J166" s="148">
        <f t="shared" si="53"/>
        <v>0</v>
      </c>
      <c r="K166" s="149">
        <f t="shared" si="53"/>
        <v>0</v>
      </c>
      <c r="L166" s="52">
        <f t="shared" si="47"/>
        <v>0</v>
      </c>
      <c r="M166" s="148">
        <f t="shared" si="53"/>
        <v>0</v>
      </c>
    </row>
    <row r="167" spans="1:192" ht="22.7" customHeight="1" x14ac:dyDescent="0.3">
      <c r="A167" s="1"/>
      <c r="B167" s="2" t="s">
        <v>235</v>
      </c>
      <c r="C167" s="60"/>
      <c r="D167" s="61" t="s">
        <v>236</v>
      </c>
      <c r="E167" s="110">
        <f t="shared" ref="E167:M167" si="54">E168+E169+E170+E171</f>
        <v>0</v>
      </c>
      <c r="F167" s="195">
        <f t="shared" si="54"/>
        <v>0</v>
      </c>
      <c r="G167" s="110">
        <f t="shared" si="54"/>
        <v>0</v>
      </c>
      <c r="H167" s="195">
        <f t="shared" si="54"/>
        <v>0</v>
      </c>
      <c r="I167" s="110">
        <f t="shared" si="54"/>
        <v>0</v>
      </c>
      <c r="J167" s="110">
        <f t="shared" si="54"/>
        <v>0</v>
      </c>
      <c r="K167" s="113">
        <f t="shared" si="54"/>
        <v>0</v>
      </c>
      <c r="L167" s="52">
        <f t="shared" si="47"/>
        <v>0</v>
      </c>
      <c r="M167" s="110">
        <f t="shared" si="54"/>
        <v>0</v>
      </c>
    </row>
    <row r="168" spans="1:192" ht="22.7" customHeight="1" x14ac:dyDescent="0.3">
      <c r="A168" s="1"/>
      <c r="B168" s="2"/>
      <c r="C168" s="62" t="s">
        <v>237</v>
      </c>
      <c r="D168" s="61" t="s">
        <v>241</v>
      </c>
      <c r="E168" s="112"/>
      <c r="F168" s="186"/>
      <c r="G168" s="112"/>
      <c r="H168" s="206"/>
      <c r="I168" s="58"/>
      <c r="J168" s="58"/>
      <c r="K168" s="174"/>
      <c r="L168" s="52"/>
      <c r="M168" s="133"/>
    </row>
    <row r="169" spans="1:192" ht="22.7" customHeight="1" x14ac:dyDescent="0.3">
      <c r="A169" s="1"/>
      <c r="B169" s="2"/>
      <c r="C169" s="62" t="s">
        <v>238</v>
      </c>
      <c r="D169" s="61" t="s">
        <v>240</v>
      </c>
      <c r="E169" s="112"/>
      <c r="F169" s="186"/>
      <c r="G169" s="112"/>
      <c r="H169" s="206"/>
      <c r="I169" s="58"/>
      <c r="J169" s="58"/>
      <c r="K169" s="174"/>
      <c r="L169" s="52"/>
      <c r="M169" s="133"/>
    </row>
    <row r="170" spans="1:192" ht="22.7" customHeight="1" x14ac:dyDescent="0.3">
      <c r="A170" s="1"/>
      <c r="B170" s="2"/>
      <c r="C170" s="62" t="s">
        <v>239</v>
      </c>
      <c r="D170" s="63" t="s">
        <v>280</v>
      </c>
      <c r="E170" s="112"/>
      <c r="F170" s="186"/>
      <c r="G170" s="112"/>
      <c r="H170" s="206"/>
      <c r="I170" s="58"/>
      <c r="J170" s="58"/>
      <c r="K170" s="174"/>
      <c r="L170" s="52"/>
      <c r="M170" s="133"/>
    </row>
    <row r="171" spans="1:192" ht="9.75" customHeight="1" x14ac:dyDescent="0.3">
      <c r="A171" s="74"/>
      <c r="B171" s="75"/>
      <c r="C171" s="76"/>
      <c r="D171" s="77"/>
      <c r="E171" s="115"/>
      <c r="F171" s="196"/>
      <c r="G171" s="115"/>
      <c r="H171" s="211"/>
      <c r="I171" s="57"/>
      <c r="J171" s="57"/>
      <c r="K171" s="175"/>
      <c r="L171" s="123"/>
      <c r="M171" s="161"/>
    </row>
    <row r="172" spans="1:192" s="65" customFormat="1" ht="22.5" hidden="1" customHeight="1" x14ac:dyDescent="0.3">
      <c r="A172" s="27"/>
      <c r="B172" s="28"/>
      <c r="C172" s="29"/>
      <c r="D172" s="37"/>
      <c r="E172" s="115"/>
      <c r="F172" s="196"/>
      <c r="G172" s="115"/>
      <c r="H172" s="211"/>
      <c r="I172" s="57"/>
      <c r="J172" s="57"/>
      <c r="K172" s="161"/>
      <c r="L172" s="57"/>
      <c r="M172" s="161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</row>
    <row r="173" spans="1:192" s="65" customFormat="1" ht="22.7" customHeight="1" x14ac:dyDescent="0.3">
      <c r="A173" s="30" t="s">
        <v>57</v>
      </c>
      <c r="B173" s="28"/>
      <c r="C173" s="29"/>
      <c r="D173" s="37"/>
      <c r="E173" s="115"/>
      <c r="F173" s="196">
        <f>F156-F174</f>
        <v>0</v>
      </c>
      <c r="G173" s="115"/>
      <c r="H173" s="211">
        <f t="shared" ref="H173:M173" si="55">H156-H174</f>
        <v>0</v>
      </c>
      <c r="I173" s="57">
        <f t="shared" si="55"/>
        <v>0</v>
      </c>
      <c r="J173" s="57">
        <f t="shared" si="55"/>
        <v>0</v>
      </c>
      <c r="K173" s="161">
        <f t="shared" si="55"/>
        <v>0</v>
      </c>
      <c r="L173" s="57">
        <f t="shared" si="55"/>
        <v>0</v>
      </c>
      <c r="M173" s="161">
        <f t="shared" si="55"/>
        <v>0</v>
      </c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</row>
    <row r="174" spans="1:192" ht="22.7" customHeight="1" x14ac:dyDescent="0.3">
      <c r="A174" s="25" t="s">
        <v>68</v>
      </c>
      <c r="B174" s="25"/>
      <c r="C174" s="25"/>
      <c r="D174" s="7" t="s">
        <v>69</v>
      </c>
      <c r="E174" s="132">
        <f t="shared" ref="E174:M174" si="56">E175</f>
        <v>10060000</v>
      </c>
      <c r="F174" s="197">
        <f t="shared" si="56"/>
        <v>11797000</v>
      </c>
      <c r="G174" s="132">
        <f t="shared" si="56"/>
        <v>10060000</v>
      </c>
      <c r="H174" s="209">
        <f t="shared" si="56"/>
        <v>11797000</v>
      </c>
      <c r="I174" s="151">
        <f t="shared" si="56"/>
        <v>11769181</v>
      </c>
      <c r="J174" s="151">
        <f t="shared" si="56"/>
        <v>11769181</v>
      </c>
      <c r="K174" s="152">
        <f t="shared" si="56"/>
        <v>11769181</v>
      </c>
      <c r="L174" s="151">
        <f t="shared" si="56"/>
        <v>0</v>
      </c>
      <c r="M174" s="152">
        <f t="shared" si="56"/>
        <v>11722135</v>
      </c>
    </row>
    <row r="175" spans="1:192" ht="22.7" customHeight="1" x14ac:dyDescent="0.3">
      <c r="A175" s="25" t="s">
        <v>70</v>
      </c>
      <c r="B175" s="25"/>
      <c r="C175" s="25"/>
      <c r="D175" s="7" t="s">
        <v>71</v>
      </c>
      <c r="E175" s="132">
        <f>E156</f>
        <v>10060000</v>
      </c>
      <c r="F175" s="197">
        <f t="shared" ref="F175:M175" si="57">F156</f>
        <v>11797000</v>
      </c>
      <c r="G175" s="132">
        <f t="shared" si="57"/>
        <v>10060000</v>
      </c>
      <c r="H175" s="197">
        <f t="shared" si="57"/>
        <v>11797000</v>
      </c>
      <c r="I175" s="132">
        <f t="shared" si="57"/>
        <v>11769181</v>
      </c>
      <c r="J175" s="132">
        <f t="shared" si="57"/>
        <v>11769181</v>
      </c>
      <c r="K175" s="132">
        <f t="shared" si="57"/>
        <v>11769181</v>
      </c>
      <c r="L175" s="132">
        <f t="shared" si="57"/>
        <v>0</v>
      </c>
      <c r="M175" s="132">
        <f t="shared" si="57"/>
        <v>11722135</v>
      </c>
    </row>
    <row r="176" spans="1:192" ht="22.7" customHeight="1" x14ac:dyDescent="0.3">
      <c r="A176" s="26"/>
      <c r="B176" s="26"/>
      <c r="C176" s="26"/>
      <c r="D176" s="36"/>
      <c r="E176" s="153"/>
      <c r="F176" s="198"/>
      <c r="G176" s="153"/>
      <c r="H176" s="210"/>
      <c r="I176" s="55"/>
      <c r="J176" s="55"/>
      <c r="K176" s="154"/>
      <c r="L176" s="55"/>
      <c r="M176" s="154"/>
    </row>
    <row r="177" spans="1:192" ht="8.25" customHeight="1" x14ac:dyDescent="0.3">
      <c r="A177" s="26"/>
      <c r="B177" s="26"/>
      <c r="C177" s="26"/>
      <c r="D177" s="36"/>
      <c r="E177" s="153"/>
      <c r="F177" s="198"/>
      <c r="G177" s="153"/>
      <c r="H177" s="210"/>
      <c r="I177" s="55"/>
      <c r="J177" s="55"/>
      <c r="K177" s="154"/>
      <c r="L177" s="55"/>
      <c r="M177" s="154"/>
    </row>
    <row r="178" spans="1:192" ht="51.75" customHeight="1" x14ac:dyDescent="0.3">
      <c r="A178" s="4" t="s">
        <v>1</v>
      </c>
      <c r="B178" s="5" t="s">
        <v>2</v>
      </c>
      <c r="C178" s="4" t="s">
        <v>3</v>
      </c>
      <c r="D178" s="6" t="s">
        <v>4</v>
      </c>
      <c r="E178" s="128" t="s">
        <v>300</v>
      </c>
      <c r="F178" s="179" t="s">
        <v>301</v>
      </c>
      <c r="G178" s="129" t="s">
        <v>302</v>
      </c>
      <c r="H178" s="204" t="s">
        <v>303</v>
      </c>
      <c r="I178" s="56" t="s">
        <v>42</v>
      </c>
      <c r="J178" s="56" t="s">
        <v>89</v>
      </c>
      <c r="K178" s="130" t="s">
        <v>90</v>
      </c>
      <c r="L178" s="56" t="s">
        <v>91</v>
      </c>
      <c r="M178" s="130" t="s">
        <v>92</v>
      </c>
    </row>
    <row r="179" spans="1:192" ht="22.7" customHeight="1" x14ac:dyDescent="0.3">
      <c r="A179" s="217"/>
      <c r="B179" s="217"/>
      <c r="C179" s="217"/>
      <c r="D179" s="217"/>
      <c r="E179" s="112">
        <v>1</v>
      </c>
      <c r="F179" s="186">
        <v>2</v>
      </c>
      <c r="G179" s="112"/>
      <c r="H179" s="206">
        <v>2</v>
      </c>
      <c r="I179" s="58">
        <v>4</v>
      </c>
      <c r="J179" s="58">
        <v>5</v>
      </c>
      <c r="K179" s="133">
        <v>6</v>
      </c>
      <c r="L179" s="58" t="s">
        <v>43</v>
      </c>
      <c r="M179" s="133">
        <v>8</v>
      </c>
    </row>
    <row r="180" spans="1:192" ht="22.7" customHeight="1" x14ac:dyDescent="0.3">
      <c r="A180" s="12" t="s">
        <v>72</v>
      </c>
      <c r="B180" s="10"/>
      <c r="C180" s="11"/>
      <c r="D180" s="35"/>
      <c r="E180" s="163">
        <f t="shared" ref="E180:M180" si="58">E182+E185</f>
        <v>0</v>
      </c>
      <c r="F180" s="203">
        <f t="shared" si="58"/>
        <v>0</v>
      </c>
      <c r="G180" s="163">
        <f t="shared" si="58"/>
        <v>0</v>
      </c>
      <c r="H180" s="203">
        <f t="shared" si="58"/>
        <v>0</v>
      </c>
      <c r="I180" s="163">
        <f t="shared" si="58"/>
        <v>0</v>
      </c>
      <c r="J180" s="163">
        <f t="shared" si="58"/>
        <v>0</v>
      </c>
      <c r="K180" s="164">
        <f t="shared" si="58"/>
        <v>0</v>
      </c>
      <c r="L180" s="163">
        <f t="shared" si="58"/>
        <v>0</v>
      </c>
      <c r="M180" s="163">
        <f t="shared" si="58"/>
        <v>0</v>
      </c>
    </row>
    <row r="181" spans="1:192" ht="22.7" customHeight="1" x14ac:dyDescent="0.3">
      <c r="A181" s="12"/>
      <c r="B181" s="10"/>
      <c r="C181" s="11"/>
      <c r="D181" s="34" t="s">
        <v>67</v>
      </c>
      <c r="E181" s="163">
        <f t="shared" ref="E181:M181" si="59">E182+E185</f>
        <v>0</v>
      </c>
      <c r="F181" s="203">
        <f t="shared" si="59"/>
        <v>0</v>
      </c>
      <c r="G181" s="163">
        <f t="shared" si="59"/>
        <v>0</v>
      </c>
      <c r="H181" s="203">
        <f t="shared" si="59"/>
        <v>0</v>
      </c>
      <c r="I181" s="163">
        <f t="shared" si="59"/>
        <v>0</v>
      </c>
      <c r="J181" s="163">
        <f t="shared" si="59"/>
        <v>0</v>
      </c>
      <c r="K181" s="164">
        <f t="shared" si="59"/>
        <v>0</v>
      </c>
      <c r="L181" s="163">
        <f t="shared" si="59"/>
        <v>0</v>
      </c>
      <c r="M181" s="163">
        <f t="shared" si="59"/>
        <v>0</v>
      </c>
    </row>
    <row r="182" spans="1:192" ht="22.7" customHeight="1" x14ac:dyDescent="0.3">
      <c r="A182" s="12">
        <v>51</v>
      </c>
      <c r="B182" s="10"/>
      <c r="C182" s="11"/>
      <c r="D182" s="34" t="s">
        <v>73</v>
      </c>
      <c r="E182" s="163">
        <f t="shared" ref="E182:H183" si="60">E183</f>
        <v>0</v>
      </c>
      <c r="F182" s="203">
        <f t="shared" si="60"/>
        <v>0</v>
      </c>
      <c r="G182" s="163">
        <f t="shared" si="60"/>
        <v>0</v>
      </c>
      <c r="H182" s="203">
        <f t="shared" si="60"/>
        <v>0</v>
      </c>
      <c r="I182" s="163">
        <f t="shared" ref="I182:M183" si="61">I183</f>
        <v>0</v>
      </c>
      <c r="J182" s="163">
        <f t="shared" si="61"/>
        <v>0</v>
      </c>
      <c r="K182" s="164">
        <f t="shared" si="61"/>
        <v>0</v>
      </c>
      <c r="L182" s="163">
        <f t="shared" si="61"/>
        <v>0</v>
      </c>
      <c r="M182" s="163">
        <f t="shared" si="61"/>
        <v>0</v>
      </c>
    </row>
    <row r="183" spans="1:192" ht="22.7" customHeight="1" x14ac:dyDescent="0.3">
      <c r="A183" s="12"/>
      <c r="B183" s="10" t="s">
        <v>87</v>
      </c>
      <c r="C183" s="11"/>
      <c r="D183" s="35" t="s">
        <v>36</v>
      </c>
      <c r="E183" s="163">
        <f>E184</f>
        <v>0</v>
      </c>
      <c r="F183" s="203">
        <f t="shared" si="60"/>
        <v>0</v>
      </c>
      <c r="G183" s="163">
        <f t="shared" si="60"/>
        <v>0</v>
      </c>
      <c r="H183" s="203">
        <f t="shared" si="60"/>
        <v>0</v>
      </c>
      <c r="I183" s="163">
        <f t="shared" si="61"/>
        <v>0</v>
      </c>
      <c r="J183" s="163">
        <f t="shared" si="61"/>
        <v>0</v>
      </c>
      <c r="K183" s="163">
        <f t="shared" si="61"/>
        <v>0</v>
      </c>
      <c r="L183" s="163">
        <f t="shared" si="61"/>
        <v>0</v>
      </c>
      <c r="M183" s="163">
        <f t="shared" si="61"/>
        <v>0</v>
      </c>
    </row>
    <row r="184" spans="1:192" ht="22.7" customHeight="1" x14ac:dyDescent="0.3">
      <c r="A184" s="12"/>
      <c r="B184" s="10"/>
      <c r="C184" s="11" t="s">
        <v>88</v>
      </c>
      <c r="D184" s="35" t="s">
        <v>74</v>
      </c>
      <c r="E184" s="112"/>
      <c r="F184" s="186"/>
      <c r="G184" s="112"/>
      <c r="H184" s="206"/>
      <c r="I184" s="58"/>
      <c r="J184" s="58"/>
      <c r="K184" s="133"/>
      <c r="L184" s="52"/>
      <c r="M184" s="133"/>
    </row>
    <row r="185" spans="1:192" ht="22.7" customHeight="1" x14ac:dyDescent="0.3">
      <c r="A185" s="9">
        <v>57</v>
      </c>
      <c r="B185" s="10"/>
      <c r="C185" s="11"/>
      <c r="D185" s="34" t="s">
        <v>75</v>
      </c>
      <c r="E185" s="163">
        <f t="shared" ref="E185:M185" si="62">E186+E187</f>
        <v>0</v>
      </c>
      <c r="F185" s="203">
        <f t="shared" si="62"/>
        <v>0</v>
      </c>
      <c r="G185" s="163">
        <f t="shared" si="62"/>
        <v>0</v>
      </c>
      <c r="H185" s="203">
        <f t="shared" si="62"/>
        <v>0</v>
      </c>
      <c r="I185" s="163">
        <f t="shared" si="62"/>
        <v>0</v>
      </c>
      <c r="J185" s="163">
        <f t="shared" si="62"/>
        <v>0</v>
      </c>
      <c r="K185" s="164">
        <f t="shared" si="62"/>
        <v>0</v>
      </c>
      <c r="L185" s="163">
        <f t="shared" si="62"/>
        <v>0</v>
      </c>
      <c r="M185" s="163">
        <f t="shared" si="62"/>
        <v>0</v>
      </c>
    </row>
    <row r="186" spans="1:192" ht="22.7" customHeight="1" x14ac:dyDescent="0.3">
      <c r="A186" s="9"/>
      <c r="B186" s="10" t="s">
        <v>96</v>
      </c>
      <c r="C186" s="11"/>
      <c r="D186" s="35" t="s">
        <v>76</v>
      </c>
      <c r="E186" s="112"/>
      <c r="F186" s="197"/>
      <c r="G186" s="112"/>
      <c r="H186" s="197"/>
      <c r="I186" s="132"/>
      <c r="J186" s="132"/>
      <c r="K186" s="162"/>
      <c r="L186" s="52"/>
      <c r="M186" s="162"/>
    </row>
    <row r="187" spans="1:192" ht="22.7" customHeight="1" x14ac:dyDescent="0.3">
      <c r="A187" s="9"/>
      <c r="B187" s="10" t="s">
        <v>97</v>
      </c>
      <c r="C187" s="11"/>
      <c r="D187" s="35" t="s">
        <v>77</v>
      </c>
      <c r="E187" s="163">
        <f t="shared" ref="E187:M187" si="63">E188</f>
        <v>0</v>
      </c>
      <c r="F187" s="203">
        <f t="shared" si="63"/>
        <v>0</v>
      </c>
      <c r="G187" s="163">
        <f t="shared" si="63"/>
        <v>0</v>
      </c>
      <c r="H187" s="203">
        <f t="shared" si="63"/>
        <v>0</v>
      </c>
      <c r="I187" s="163">
        <f t="shared" si="63"/>
        <v>0</v>
      </c>
      <c r="J187" s="163">
        <f t="shared" si="63"/>
        <v>0</v>
      </c>
      <c r="K187" s="164">
        <f t="shared" si="63"/>
        <v>0</v>
      </c>
      <c r="L187" s="163">
        <f t="shared" si="63"/>
        <v>0</v>
      </c>
      <c r="M187" s="163">
        <f t="shared" si="63"/>
        <v>0</v>
      </c>
    </row>
    <row r="188" spans="1:192" ht="22.7" customHeight="1" x14ac:dyDescent="0.3">
      <c r="A188" s="9"/>
      <c r="B188" s="10"/>
      <c r="C188" s="11" t="s">
        <v>98</v>
      </c>
      <c r="D188" s="35" t="s">
        <v>78</v>
      </c>
      <c r="E188" s="112"/>
      <c r="F188" s="186"/>
      <c r="G188" s="112"/>
      <c r="H188" s="206"/>
      <c r="I188" s="58"/>
      <c r="J188" s="58"/>
      <c r="K188" s="133"/>
      <c r="L188" s="52"/>
      <c r="M188" s="133"/>
    </row>
    <row r="189" spans="1:192" s="65" customFormat="1" ht="22.7" customHeight="1" x14ac:dyDescent="0.3">
      <c r="D189" s="66"/>
      <c r="E189" s="115"/>
      <c r="F189" s="196"/>
      <c r="G189" s="115"/>
      <c r="H189" s="211"/>
      <c r="I189" s="57"/>
      <c r="J189" s="57"/>
      <c r="K189" s="161"/>
      <c r="L189" s="57"/>
      <c r="M189" s="161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</row>
    <row r="190" spans="1:192" s="65" customFormat="1" ht="22.7" customHeight="1" x14ac:dyDescent="0.3">
      <c r="A190" s="26" t="s">
        <v>57</v>
      </c>
      <c r="D190" s="66"/>
      <c r="E190" s="115"/>
      <c r="F190" s="196"/>
      <c r="G190" s="115"/>
      <c r="H190" s="211"/>
      <c r="I190" s="57"/>
      <c r="J190" s="57"/>
      <c r="K190" s="161"/>
      <c r="L190" s="57">
        <f>L180-L191</f>
        <v>0</v>
      </c>
      <c r="M190" s="161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</row>
    <row r="191" spans="1:192" ht="22.7" customHeight="1" x14ac:dyDescent="0.3">
      <c r="A191" s="25" t="s">
        <v>79</v>
      </c>
      <c r="B191" s="25"/>
      <c r="C191" s="25"/>
      <c r="D191" s="7" t="s">
        <v>80</v>
      </c>
      <c r="E191" s="132">
        <f t="shared" ref="E191:M191" si="64">E192+E193+E194+E195</f>
        <v>0</v>
      </c>
      <c r="F191" s="197">
        <f t="shared" si="64"/>
        <v>0</v>
      </c>
      <c r="G191" s="132">
        <f t="shared" si="64"/>
        <v>0</v>
      </c>
      <c r="H191" s="197">
        <f t="shared" si="64"/>
        <v>0</v>
      </c>
      <c r="I191" s="132">
        <f t="shared" si="64"/>
        <v>0</v>
      </c>
      <c r="J191" s="132">
        <f t="shared" si="64"/>
        <v>0</v>
      </c>
      <c r="K191" s="162">
        <f t="shared" si="64"/>
        <v>0</v>
      </c>
      <c r="L191" s="132">
        <f t="shared" si="64"/>
        <v>0</v>
      </c>
      <c r="M191" s="132">
        <f t="shared" si="64"/>
        <v>0</v>
      </c>
    </row>
    <row r="192" spans="1:192" ht="22.7" customHeight="1" x14ac:dyDescent="0.3">
      <c r="A192" s="25" t="s">
        <v>81</v>
      </c>
      <c r="B192" s="25"/>
      <c r="C192" s="25"/>
      <c r="D192" s="35" t="s">
        <v>82</v>
      </c>
      <c r="E192" s="112"/>
      <c r="F192" s="186"/>
      <c r="G192" s="112"/>
      <c r="H192" s="186"/>
      <c r="I192" s="112"/>
      <c r="J192" s="112"/>
      <c r="K192" s="165"/>
      <c r="L192" s="52"/>
      <c r="M192" s="112"/>
    </row>
    <row r="193" spans="1:13" ht="22.7" customHeight="1" x14ac:dyDescent="0.3">
      <c r="A193" s="25" t="s">
        <v>83</v>
      </c>
      <c r="B193" s="25"/>
      <c r="C193" s="25"/>
      <c r="D193" s="35" t="s">
        <v>84</v>
      </c>
      <c r="E193" s="112"/>
      <c r="F193" s="186"/>
      <c r="G193" s="112"/>
      <c r="H193" s="206"/>
      <c r="I193" s="58"/>
      <c r="J193" s="58"/>
      <c r="K193" s="133"/>
      <c r="L193" s="52"/>
      <c r="M193" s="133"/>
    </row>
    <row r="194" spans="1:13" ht="22.7" customHeight="1" x14ac:dyDescent="0.3">
      <c r="A194" s="31" t="s">
        <v>85</v>
      </c>
      <c r="B194" s="25"/>
      <c r="C194" s="25"/>
      <c r="D194" s="35" t="s">
        <v>86</v>
      </c>
      <c r="E194" s="112"/>
      <c r="F194" s="186"/>
      <c r="G194" s="112"/>
      <c r="H194" s="206"/>
      <c r="I194" s="58"/>
      <c r="J194" s="58"/>
      <c r="K194" s="133"/>
      <c r="L194" s="52"/>
      <c r="M194" s="133"/>
    </row>
    <row r="195" spans="1:13" ht="22.7" customHeight="1" x14ac:dyDescent="0.3">
      <c r="A195" s="25" t="s">
        <v>214</v>
      </c>
      <c r="B195" s="25"/>
      <c r="C195" s="25"/>
      <c r="D195" s="35" t="s">
        <v>215</v>
      </c>
      <c r="E195" s="112"/>
      <c r="F195" s="186"/>
      <c r="G195" s="112"/>
      <c r="H195" s="206"/>
      <c r="I195" s="58"/>
      <c r="J195" s="58"/>
      <c r="K195" s="133"/>
      <c r="L195" s="52"/>
      <c r="M195" s="133"/>
    </row>
    <row r="196" spans="1:13" ht="31.35" customHeight="1" x14ac:dyDescent="0.3">
      <c r="A196" s="25" t="s">
        <v>217</v>
      </c>
      <c r="B196" s="25"/>
      <c r="C196" s="25"/>
      <c r="D196" s="35" t="s">
        <v>218</v>
      </c>
      <c r="E196" s="112"/>
      <c r="F196" s="186"/>
      <c r="G196" s="112"/>
      <c r="H196" s="206"/>
      <c r="I196" s="58"/>
      <c r="J196" s="58"/>
      <c r="K196" s="133"/>
      <c r="L196" s="52"/>
      <c r="M196" s="133"/>
    </row>
    <row r="197" spans="1:13" ht="5.25" customHeight="1" x14ac:dyDescent="0.3"/>
    <row r="198" spans="1:13" ht="22.7" customHeight="1" x14ac:dyDescent="0.3">
      <c r="C198" s="221" t="s">
        <v>305</v>
      </c>
      <c r="D198" s="221"/>
      <c r="E198" s="221"/>
      <c r="F198" s="221"/>
      <c r="G198" s="221"/>
    </row>
    <row r="199" spans="1:13" ht="22.7" customHeight="1" x14ac:dyDescent="0.3">
      <c r="C199" s="221" t="s">
        <v>306</v>
      </c>
      <c r="D199" s="221"/>
      <c r="E199" s="221"/>
      <c r="F199" s="221"/>
      <c r="G199" s="221"/>
      <c r="K199" s="213" t="s">
        <v>307</v>
      </c>
    </row>
    <row r="200" spans="1:13" ht="22.7" customHeight="1" x14ac:dyDescent="0.3">
      <c r="K200" s="213" t="s">
        <v>308</v>
      </c>
    </row>
    <row r="201" spans="1:13" ht="22.7" customHeight="1" x14ac:dyDescent="0.3"/>
    <row r="202" spans="1:13" ht="22.7" customHeight="1" x14ac:dyDescent="0.3"/>
    <row r="203" spans="1:13" ht="22.7" customHeight="1" x14ac:dyDescent="0.3"/>
    <row r="204" spans="1:13" ht="22.7" customHeight="1" x14ac:dyDescent="0.3"/>
    <row r="205" spans="1:13" ht="22.7" customHeight="1" x14ac:dyDescent="0.3"/>
    <row r="206" spans="1:13" ht="22.7" customHeight="1" x14ac:dyDescent="0.3"/>
    <row r="207" spans="1:13" ht="22.7" customHeight="1" x14ac:dyDescent="0.3"/>
    <row r="208" spans="1:13" ht="22.7" customHeight="1" x14ac:dyDescent="0.3"/>
    <row r="209" ht="22.7" customHeight="1" x14ac:dyDescent="0.3"/>
    <row r="210" ht="22.7" customHeight="1" x14ac:dyDescent="0.3"/>
    <row r="211" ht="22.7" customHeight="1" x14ac:dyDescent="0.3"/>
    <row r="212" ht="22.7" customHeight="1" x14ac:dyDescent="0.3"/>
    <row r="213" ht="22.7" customHeight="1" x14ac:dyDescent="0.3"/>
    <row r="214" ht="22.7" customHeight="1" x14ac:dyDescent="0.3"/>
    <row r="215" ht="22.7" customHeight="1" x14ac:dyDescent="0.3"/>
    <row r="216" ht="22.7" customHeight="1" x14ac:dyDescent="0.3"/>
    <row r="217" ht="22.7" customHeight="1" x14ac:dyDescent="0.3"/>
    <row r="218" ht="22.7" customHeight="1" x14ac:dyDescent="0.3"/>
    <row r="219" ht="22.7" customHeight="1" x14ac:dyDescent="0.3"/>
    <row r="220" ht="22.7" customHeight="1" x14ac:dyDescent="0.3"/>
    <row r="221" ht="22.7" customHeight="1" x14ac:dyDescent="0.3"/>
    <row r="222" ht="22.7" customHeight="1" x14ac:dyDescent="0.3"/>
    <row r="223" ht="22.7" customHeight="1" x14ac:dyDescent="0.3"/>
    <row r="224" ht="22.7" customHeight="1" x14ac:dyDescent="0.3"/>
    <row r="225" ht="22.7" customHeight="1" x14ac:dyDescent="0.3"/>
    <row r="226" ht="22.7" customHeight="1" x14ac:dyDescent="0.3"/>
    <row r="227" ht="22.7" customHeight="1" x14ac:dyDescent="0.3"/>
    <row r="228" ht="22.7" customHeight="1" x14ac:dyDescent="0.3"/>
    <row r="229" ht="22.7" customHeight="1" x14ac:dyDescent="0.3"/>
    <row r="230" ht="22.7" customHeight="1" x14ac:dyDescent="0.3"/>
    <row r="231" ht="22.7" customHeight="1" x14ac:dyDescent="0.3"/>
    <row r="232" ht="22.7" customHeight="1" x14ac:dyDescent="0.3"/>
    <row r="233" ht="22.7" customHeight="1" x14ac:dyDescent="0.3"/>
    <row r="234" ht="22.7" customHeight="1" x14ac:dyDescent="0.3"/>
    <row r="235" ht="22.7" customHeight="1" x14ac:dyDescent="0.3"/>
    <row r="236" ht="22.7" customHeight="1" x14ac:dyDescent="0.3"/>
    <row r="237" ht="22.7" customHeight="1" x14ac:dyDescent="0.3"/>
    <row r="238" ht="22.7" customHeight="1" x14ac:dyDescent="0.3"/>
    <row r="239" ht="22.7" customHeight="1" x14ac:dyDescent="0.3"/>
    <row r="240" ht="22.7" customHeight="1" x14ac:dyDescent="0.3"/>
    <row r="241" ht="22.7" customHeight="1" x14ac:dyDescent="0.3"/>
    <row r="242" ht="22.7" customHeight="1" x14ac:dyDescent="0.3"/>
    <row r="243" ht="22.7" customHeight="1" x14ac:dyDescent="0.3"/>
    <row r="244" ht="22.7" customHeight="1" x14ac:dyDescent="0.3"/>
    <row r="245" ht="22.7" customHeight="1" x14ac:dyDescent="0.3"/>
    <row r="246" ht="22.7" customHeight="1" x14ac:dyDescent="0.3"/>
    <row r="247" ht="22.7" customHeight="1" x14ac:dyDescent="0.3"/>
    <row r="248" ht="22.7" customHeight="1" x14ac:dyDescent="0.3"/>
    <row r="249" ht="22.7" customHeight="1" x14ac:dyDescent="0.3"/>
    <row r="250" ht="22.7" customHeight="1" x14ac:dyDescent="0.3"/>
    <row r="251" ht="22.7" customHeight="1" x14ac:dyDescent="0.3"/>
    <row r="252" ht="22.7" customHeight="1" x14ac:dyDescent="0.3"/>
    <row r="253" ht="22.7" customHeight="1" x14ac:dyDescent="0.3"/>
    <row r="254" ht="22.7" customHeight="1" x14ac:dyDescent="0.3"/>
    <row r="255" ht="22.7" customHeight="1" x14ac:dyDescent="0.3"/>
    <row r="256" ht="22.7" customHeight="1" x14ac:dyDescent="0.3"/>
    <row r="257" ht="22.7" customHeight="1" x14ac:dyDescent="0.3"/>
    <row r="258" ht="22.7" customHeight="1" x14ac:dyDescent="0.3"/>
    <row r="259" ht="22.7" customHeight="1" x14ac:dyDescent="0.3"/>
    <row r="260" ht="22.7" customHeight="1" x14ac:dyDescent="0.3"/>
    <row r="261" ht="16.149999999999999" customHeight="1" x14ac:dyDescent="0.3"/>
    <row r="262" ht="16.149999999999999" customHeight="1" x14ac:dyDescent="0.3"/>
    <row r="263" ht="16.149999999999999" customHeight="1" x14ac:dyDescent="0.3"/>
    <row r="264" ht="16.149999999999999" customHeight="1" x14ac:dyDescent="0.3"/>
    <row r="265" ht="16.149999999999999" customHeight="1" x14ac:dyDescent="0.3"/>
    <row r="266" ht="16.149999999999999" customHeight="1" x14ac:dyDescent="0.3"/>
    <row r="267" ht="16.149999999999999" customHeight="1" x14ac:dyDescent="0.3"/>
    <row r="268" ht="16.149999999999999" customHeight="1" x14ac:dyDescent="0.3"/>
    <row r="269" ht="16.149999999999999" customHeight="1" x14ac:dyDescent="0.3"/>
    <row r="270" ht="16.149999999999999" customHeight="1" x14ac:dyDescent="0.3"/>
    <row r="271" ht="16.149999999999999" customHeight="1" x14ac:dyDescent="0.3"/>
    <row r="272" ht="16.149999999999999" customHeight="1" x14ac:dyDescent="0.3"/>
    <row r="273" ht="16.149999999999999" customHeight="1" x14ac:dyDescent="0.3"/>
    <row r="274" ht="16.149999999999999" customHeight="1" x14ac:dyDescent="0.3"/>
    <row r="275" ht="16.149999999999999" customHeight="1" x14ac:dyDescent="0.3"/>
    <row r="276" ht="16.149999999999999" customHeight="1" x14ac:dyDescent="0.3"/>
    <row r="277" ht="16.149999999999999" customHeight="1" x14ac:dyDescent="0.3"/>
    <row r="278" ht="16.149999999999999" customHeight="1" x14ac:dyDescent="0.3"/>
    <row r="279" ht="16.149999999999999" customHeight="1" x14ac:dyDescent="0.3"/>
    <row r="280" ht="16.149999999999999" customHeight="1" x14ac:dyDescent="0.3"/>
    <row r="281" ht="16.149999999999999" customHeight="1" x14ac:dyDescent="0.3"/>
    <row r="282" ht="16.149999999999999" customHeight="1" x14ac:dyDescent="0.3"/>
    <row r="283" ht="16.149999999999999" customHeight="1" x14ac:dyDescent="0.3"/>
    <row r="284" ht="16.149999999999999" customHeight="1" x14ac:dyDescent="0.3"/>
    <row r="285" ht="16.149999999999999" customHeight="1" x14ac:dyDescent="0.3"/>
  </sheetData>
  <mergeCells count="8">
    <mergeCell ref="C198:G198"/>
    <mergeCell ref="C199:G199"/>
    <mergeCell ref="A3:K3"/>
    <mergeCell ref="A4:K4"/>
    <mergeCell ref="A155:D155"/>
    <mergeCell ref="A179:D179"/>
    <mergeCell ref="B145:K145"/>
    <mergeCell ref="A8:D8"/>
  </mergeCells>
  <phoneticPr fontId="2" type="noConversion"/>
  <conditionalFormatting sqref="B125:D125 A108:D112 A113:A123 B113:D119">
    <cfRule type="cellIs" dxfId="48" priority="267" operator="lessThan">
      <formula>0</formula>
    </cfRule>
  </conditionalFormatting>
  <conditionalFormatting sqref="A163:D164 A171:D171">
    <cfRule type="cellIs" dxfId="47" priority="266" operator="lessThan">
      <formula>0</formula>
    </cfRule>
  </conditionalFormatting>
  <conditionalFormatting sqref="B126:D127">
    <cfRule type="cellIs" dxfId="46" priority="265" operator="lessThan">
      <formula>0</formula>
    </cfRule>
  </conditionalFormatting>
  <conditionalFormatting sqref="A99:D100 A104 C104 A105:B107 A101:C103">
    <cfRule type="cellIs" dxfId="45" priority="264" operator="lessThan">
      <formula>0</formula>
    </cfRule>
  </conditionalFormatting>
  <conditionalFormatting sqref="M101:M103 I101:K103">
    <cfRule type="cellIs" dxfId="44" priority="262" stopIfTrue="1" operator="lessThan">
      <formula>0</formula>
    </cfRule>
    <cfRule type="cellIs" dxfId="43" priority="263" stopIfTrue="1" operator="lessThan">
      <formula>0</formula>
    </cfRule>
  </conditionalFormatting>
  <conditionalFormatting sqref="M101:M103 I101:K103">
    <cfRule type="cellIs" dxfId="42" priority="261" operator="lessThan">
      <formula>0</formula>
    </cfRule>
  </conditionalFormatting>
  <conditionalFormatting sqref="B122:D123 B120:B121 D120:D121">
    <cfRule type="cellIs" dxfId="41" priority="249" operator="lessThan">
      <formula>0</formula>
    </cfRule>
  </conditionalFormatting>
  <conditionalFormatting sqref="B104">
    <cfRule type="cellIs" dxfId="40" priority="205" operator="lessThan">
      <formula>0</formula>
    </cfRule>
  </conditionalFormatting>
  <conditionalFormatting sqref="C105:C107">
    <cfRule type="cellIs" dxfId="39" priority="204" operator="lessThan">
      <formula>0</formula>
    </cfRule>
  </conditionalFormatting>
  <conditionalFormatting sqref="D105:D107">
    <cfRule type="cellIs" dxfId="38" priority="203" operator="lessThan">
      <formula>0</formula>
    </cfRule>
  </conditionalFormatting>
  <conditionalFormatting sqref="D104">
    <cfRule type="cellIs" dxfId="37" priority="202" operator="lessThan">
      <formula>0</formula>
    </cfRule>
  </conditionalFormatting>
  <conditionalFormatting sqref="C37">
    <cfRule type="cellIs" dxfId="36" priority="201" operator="lessThan">
      <formula>0</formula>
    </cfRule>
  </conditionalFormatting>
  <conditionalFormatting sqref="I105:K107">
    <cfRule type="cellIs" dxfId="35" priority="186" operator="lessThan">
      <formula>0</formula>
    </cfRule>
  </conditionalFormatting>
  <conditionalFormatting sqref="I105:K107">
    <cfRule type="cellIs" dxfId="34" priority="187" stopIfTrue="1" operator="lessThan">
      <formula>0</formula>
    </cfRule>
    <cfRule type="cellIs" dxfId="33" priority="188" stopIfTrue="1" operator="lessThan">
      <formula>0</formula>
    </cfRule>
  </conditionalFormatting>
  <conditionalFormatting sqref="D101:D103">
    <cfRule type="cellIs" dxfId="32" priority="155" operator="lessThan">
      <formula>0</formula>
    </cfRule>
  </conditionalFormatting>
  <conditionalFormatting sqref="I104:K104 M104">
    <cfRule type="cellIs" dxfId="31" priority="141" stopIfTrue="1" operator="lessThan">
      <formula>0</formula>
    </cfRule>
    <cfRule type="cellIs" dxfId="30" priority="142" stopIfTrue="1" operator="lessThan">
      <formula>0</formula>
    </cfRule>
  </conditionalFormatting>
  <conditionalFormatting sqref="I104:K104 M104">
    <cfRule type="cellIs" dxfId="29" priority="140" operator="lessThan">
      <formula>0</formula>
    </cfRule>
  </conditionalFormatting>
  <conditionalFormatting sqref="I108:K108 M108">
    <cfRule type="cellIs" dxfId="28" priority="138" stopIfTrue="1" operator="lessThan">
      <formula>0</formula>
    </cfRule>
    <cfRule type="cellIs" dxfId="27" priority="139" stopIfTrue="1" operator="lessThan">
      <formula>0</formula>
    </cfRule>
  </conditionalFormatting>
  <conditionalFormatting sqref="I108:K108 M108">
    <cfRule type="cellIs" dxfId="26" priority="137" operator="lessThan">
      <formula>0</formula>
    </cfRule>
  </conditionalFormatting>
  <conditionalFormatting sqref="I113:K113 M113">
    <cfRule type="cellIs" dxfId="25" priority="134" operator="lessThan">
      <formula>0</formula>
    </cfRule>
  </conditionalFormatting>
  <conditionalFormatting sqref="I113:K113 M113">
    <cfRule type="cellIs" dxfId="24" priority="135" stopIfTrue="1" operator="lessThan">
      <formula>0</formula>
    </cfRule>
    <cfRule type="cellIs" dxfId="23" priority="136" stopIfTrue="1" operator="lessThan">
      <formula>0</formula>
    </cfRule>
  </conditionalFormatting>
  <conditionalFormatting sqref="I117:K117 M117">
    <cfRule type="cellIs" dxfId="22" priority="131" operator="lessThan">
      <formula>0</formula>
    </cfRule>
  </conditionalFormatting>
  <conditionalFormatting sqref="I117:K117 M117">
    <cfRule type="cellIs" dxfId="21" priority="132" stopIfTrue="1" operator="lessThan">
      <formula>0</formula>
    </cfRule>
    <cfRule type="cellIs" dxfId="20" priority="133" stopIfTrue="1" operator="lessThan">
      <formula>0</formula>
    </cfRule>
  </conditionalFormatting>
  <conditionalFormatting sqref="C120">
    <cfRule type="cellIs" dxfId="19" priority="20" operator="lessThan">
      <formula>0</formula>
    </cfRule>
  </conditionalFormatting>
  <conditionalFormatting sqref="H101:H103 H105:H107 G108:H108 G104:H104 G113:H113 G117:H117">
    <cfRule type="cellIs" dxfId="18" priority="19" operator="lessThan">
      <formula>0</formula>
    </cfRule>
  </conditionalFormatting>
  <conditionalFormatting sqref="E104 E108 H101:H103 H105:H107 G108:H108 G104:H104 G113:H113 G117:H117">
    <cfRule type="cellIs" dxfId="17" priority="17" stopIfTrue="1" operator="lessThan">
      <formula>0</formula>
    </cfRule>
    <cfRule type="cellIs" dxfId="16" priority="18" stopIfTrue="1" operator="lessThan">
      <formula>0</formula>
    </cfRule>
  </conditionalFormatting>
  <conditionalFormatting sqref="E104 E108">
    <cfRule type="cellIs" dxfId="15" priority="16" operator="lessThan">
      <formula>0</formula>
    </cfRule>
  </conditionalFormatting>
  <conditionalFormatting sqref="E113">
    <cfRule type="cellIs" dxfId="14" priority="13" operator="lessThan">
      <formula>0</formula>
    </cfRule>
  </conditionalFormatting>
  <conditionalFormatting sqref="E113">
    <cfRule type="cellIs" dxfId="13" priority="14" stopIfTrue="1" operator="lessThan">
      <formula>0</formula>
    </cfRule>
    <cfRule type="cellIs" dxfId="12" priority="15" stopIfTrue="1" operator="lessThan">
      <formula>0</formula>
    </cfRule>
  </conditionalFormatting>
  <conditionalFormatting sqref="E117">
    <cfRule type="cellIs" dxfId="11" priority="10" operator="lessThan">
      <formula>0</formula>
    </cfRule>
  </conditionalFormatting>
  <conditionalFormatting sqref="E117">
    <cfRule type="cellIs" dxfId="10" priority="11" stopIfTrue="1" operator="lessThan">
      <formula>0</formula>
    </cfRule>
    <cfRule type="cellIs" dxfId="9" priority="12" stopIfTrue="1" operator="lessThan">
      <formula>0</formula>
    </cfRule>
  </conditionalFormatting>
  <conditionalFormatting sqref="F101:F108">
    <cfRule type="cellIs" dxfId="8" priority="8" stopIfTrue="1" operator="lessThan">
      <formula>0</formula>
    </cfRule>
    <cfRule type="cellIs" dxfId="7" priority="9" stopIfTrue="1" operator="lessThan">
      <formula>0</formula>
    </cfRule>
  </conditionalFormatting>
  <conditionalFormatting sqref="F101:F108">
    <cfRule type="cellIs" dxfId="6" priority="7" operator="lessThan">
      <formula>0</formula>
    </cfRule>
  </conditionalFormatting>
  <conditionalFormatting sqref="F113">
    <cfRule type="cellIs" dxfId="5" priority="4" operator="lessThan">
      <formula>0</formula>
    </cfRule>
  </conditionalFormatting>
  <conditionalFormatting sqref="F113">
    <cfRule type="cellIs" dxfId="4" priority="5" stopIfTrue="1" operator="lessThan">
      <formula>0</formula>
    </cfRule>
    <cfRule type="cellIs" dxfId="3" priority="6" stopIfTrue="1" operator="lessThan">
      <formula>0</formula>
    </cfRule>
  </conditionalFormatting>
  <conditionalFormatting sqref="F117">
    <cfRule type="cellIs" dxfId="2" priority="1" operator="lessThan">
      <formula>0</formula>
    </cfRule>
  </conditionalFormatting>
  <conditionalFormatting sqref="F117">
    <cfRule type="cellIs" dxfId="1" priority="2" stopIfTrue="1" operator="lessThan">
      <formula>0</formula>
    </cfRule>
    <cfRule type="cellIs" dxfId="0" priority="3" stopIfTrue="1" operator="lessThan">
      <formula>0</formula>
    </cfRule>
  </conditionalFormatting>
  <pageMargins left="1" right="0.5" top="0.5" bottom="0.5" header="0.23622047244094499" footer="0.19685039370078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dj</vt:lpstr>
      <vt:lpstr>dj!Imprimare_titluri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Gabriel Gidea</cp:lastModifiedBy>
  <cp:lastPrinted>2021-02-11T07:57:42Z</cp:lastPrinted>
  <dcterms:created xsi:type="dcterms:W3CDTF">1996-10-14T23:33:28Z</dcterms:created>
  <dcterms:modified xsi:type="dcterms:W3CDTF">2021-02-18T11:55:37Z</dcterms:modified>
</cp:coreProperties>
</file>